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jbro567\Dropbox\NZJETechEditor\Miscellaneous documents\Misc\"/>
    </mc:Choice>
  </mc:AlternateContent>
  <xr:revisionPtr revIDLastSave="0" documentId="8_{13E68C62-2DF9-46C5-A1AB-41DEA478C2EB}" xr6:coauthVersionLast="47" xr6:coauthVersionMax="47" xr10:uidLastSave="{00000000-0000-0000-0000-000000000000}"/>
  <bookViews>
    <workbookView xWindow="-120" yWindow="-120" windowWidth="29040" windowHeight="17640" activeTab="1" xr2:uid="{BEFC5E59-924E-6445-AFE4-765A9891FC19}"/>
  </bookViews>
  <sheets>
    <sheet name="Tidy complete spreadsheet" sheetId="2" r:id="rId1"/>
    <sheet name="forAnalysis" sheetId="5" r:id="rId2"/>
    <sheet name="HR to sigma conv." sheetId="3" r:id="rId3"/>
    <sheet name="Density units conv." sheetId="4" r:id="rId4"/>
  </sheets>
  <externalReferences>
    <externalReference r:id="rId5"/>
  </externalReferences>
  <definedNames>
    <definedName name="_xlnm._FilterDatabase" localSheetId="0" hidden="1">'Tidy complete spreadsheet'!$A$2:$AX$490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0" i="5" l="1"/>
  <c r="P21" i="5"/>
  <c r="P22" i="5"/>
  <c r="P23" i="5"/>
  <c r="P24" i="5"/>
  <c r="P25" i="5"/>
  <c r="P124" i="5"/>
  <c r="P26" i="5"/>
  <c r="P139" i="5"/>
  <c r="P140" i="5"/>
  <c r="P141" i="5"/>
  <c r="P142" i="5"/>
  <c r="P143" i="5"/>
  <c r="P144" i="5"/>
  <c r="P145" i="5"/>
  <c r="P146" i="5"/>
  <c r="P147" i="5"/>
  <c r="P148" i="5"/>
  <c r="P149" i="5"/>
  <c r="P150" i="5"/>
  <c r="P151" i="5"/>
  <c r="P152" i="5"/>
  <c r="P153" i="5"/>
  <c r="P154" i="5"/>
  <c r="P155" i="5"/>
  <c r="P156" i="5"/>
  <c r="P382" i="5"/>
  <c r="P383" i="5"/>
  <c r="P423" i="5"/>
  <c r="P424" i="5"/>
  <c r="P276" i="5"/>
  <c r="P277" i="5"/>
  <c r="P278" i="5"/>
  <c r="P279" i="5"/>
  <c r="P280" i="5"/>
  <c r="P281" i="5"/>
  <c r="P282" i="5"/>
  <c r="P283" i="5"/>
  <c r="P284" i="5"/>
  <c r="P285" i="5"/>
  <c r="P286" i="5"/>
  <c r="P287" i="5"/>
  <c r="P288" i="5"/>
  <c r="P289" i="5"/>
  <c r="P290" i="5"/>
  <c r="P291" i="5"/>
  <c r="P292" i="5"/>
  <c r="P293" i="5"/>
  <c r="P294" i="5"/>
  <c r="P295" i="5"/>
  <c r="P296" i="5"/>
  <c r="P297" i="5"/>
  <c r="P298" i="5"/>
  <c r="P299" i="5"/>
  <c r="P300" i="5"/>
  <c r="P301" i="5"/>
  <c r="P302" i="5"/>
  <c r="P303" i="5"/>
  <c r="P304" i="5"/>
  <c r="P305" i="5"/>
  <c r="P306" i="5"/>
  <c r="P307" i="5"/>
  <c r="P191" i="5"/>
  <c r="P192" i="5"/>
  <c r="P158" i="5"/>
  <c r="P157" i="5"/>
  <c r="P88" i="5"/>
  <c r="P89" i="5"/>
  <c r="P90" i="5"/>
  <c r="P91" i="5"/>
  <c r="P92" i="5"/>
  <c r="P93" i="5"/>
  <c r="P94" i="5"/>
  <c r="P95" i="5"/>
  <c r="P96" i="5"/>
  <c r="P97" i="5"/>
  <c r="P98" i="5"/>
  <c r="P99" i="5"/>
  <c r="P100" i="5"/>
  <c r="P101" i="5"/>
  <c r="P102" i="5"/>
  <c r="P103" i="5"/>
  <c r="P104" i="5"/>
  <c r="P105" i="5"/>
  <c r="P106" i="5"/>
  <c r="P107" i="5"/>
  <c r="P108" i="5"/>
  <c r="P109" i="5"/>
  <c r="P110" i="5"/>
  <c r="P111" i="5"/>
  <c r="P112" i="5"/>
  <c r="P113" i="5"/>
  <c r="P114" i="5"/>
  <c r="P115" i="5"/>
  <c r="P116" i="5"/>
  <c r="P117" i="5"/>
  <c r="P118" i="5"/>
  <c r="P119" i="5"/>
  <c r="P120" i="5"/>
  <c r="P121" i="5"/>
  <c r="P122" i="5"/>
  <c r="P123" i="5"/>
  <c r="P87" i="5"/>
  <c r="H32" i="4" l="1"/>
  <c r="F32" i="4"/>
  <c r="F31" i="4"/>
  <c r="H31" i="4"/>
  <c r="J28" i="3"/>
  <c r="H36" i="3"/>
  <c r="I36" i="3" s="1"/>
  <c r="L36" i="3"/>
  <c r="H35" i="3"/>
  <c r="I35" i="3" s="1"/>
  <c r="L35" i="3"/>
  <c r="H150" i="3" l="1"/>
  <c r="I150" i="3" s="1"/>
  <c r="H149" i="3"/>
  <c r="I149" i="3" s="1"/>
  <c r="C150" i="3"/>
  <c r="P443" i="5" l="1"/>
  <c r="P442" i="5"/>
  <c r="P441" i="5"/>
  <c r="P440" i="5"/>
  <c r="P439" i="5"/>
  <c r="P438" i="5"/>
  <c r="P437" i="5"/>
  <c r="P436" i="5"/>
  <c r="P435" i="5"/>
  <c r="P434" i="5"/>
  <c r="P433" i="5"/>
  <c r="P432" i="5"/>
  <c r="O431" i="5"/>
  <c r="P431" i="5" s="1"/>
  <c r="O430" i="5"/>
  <c r="P430" i="5" s="1"/>
  <c r="O429" i="5"/>
  <c r="P429" i="5" s="1"/>
  <c r="O428" i="5"/>
  <c r="P428" i="5" s="1"/>
  <c r="P427" i="5"/>
  <c r="O426" i="5"/>
  <c r="P426" i="5" s="1"/>
  <c r="O425" i="5"/>
  <c r="P425" i="5" s="1"/>
  <c r="P422" i="5"/>
  <c r="P421" i="5"/>
  <c r="O420" i="5"/>
  <c r="P420" i="5" s="1"/>
  <c r="O419" i="5"/>
  <c r="P419" i="5" s="1"/>
  <c r="O418" i="5"/>
  <c r="P418" i="5" s="1"/>
  <c r="O417" i="5"/>
  <c r="P417" i="5" s="1"/>
  <c r="O416" i="5"/>
  <c r="P416" i="5" s="1"/>
  <c r="O415" i="5"/>
  <c r="P415" i="5" s="1"/>
  <c r="O414" i="5"/>
  <c r="P414" i="5" s="1"/>
  <c r="O413" i="5"/>
  <c r="P413" i="5" s="1"/>
  <c r="P412" i="5"/>
  <c r="P411" i="5"/>
  <c r="P410" i="5"/>
  <c r="P409" i="5"/>
  <c r="P408" i="5"/>
  <c r="P407" i="5"/>
  <c r="P406" i="5"/>
  <c r="P405" i="5"/>
  <c r="P404" i="5"/>
  <c r="P403" i="5"/>
  <c r="P402" i="5"/>
  <c r="P401" i="5"/>
  <c r="P400" i="5"/>
  <c r="P399" i="5"/>
  <c r="P398" i="5"/>
  <c r="P397" i="5"/>
  <c r="P396" i="5"/>
  <c r="P395" i="5"/>
  <c r="P394" i="5"/>
  <c r="P393" i="5"/>
  <c r="P392" i="5"/>
  <c r="P391" i="5"/>
  <c r="P390" i="5"/>
  <c r="P389" i="5"/>
  <c r="P388" i="5"/>
  <c r="P387" i="5"/>
  <c r="P386" i="5"/>
  <c r="P385" i="5"/>
  <c r="P384" i="5"/>
  <c r="O381" i="5"/>
  <c r="P381" i="5" s="1"/>
  <c r="O380" i="5"/>
  <c r="P380" i="5" s="1"/>
  <c r="O379" i="5"/>
  <c r="P379" i="5" s="1"/>
  <c r="P378" i="5"/>
  <c r="P377" i="5"/>
  <c r="P376" i="5"/>
  <c r="P375" i="5"/>
  <c r="P374" i="5"/>
  <c r="P373" i="5"/>
  <c r="P372" i="5"/>
  <c r="P371" i="5"/>
  <c r="P370" i="5"/>
  <c r="P369" i="5"/>
  <c r="P368" i="5"/>
  <c r="P367" i="5"/>
  <c r="P366" i="5"/>
  <c r="P365" i="5"/>
  <c r="P364" i="5"/>
  <c r="P363" i="5"/>
  <c r="P362" i="5"/>
  <c r="P361" i="5"/>
  <c r="P360" i="5"/>
  <c r="P359" i="5"/>
  <c r="P358" i="5"/>
  <c r="P357" i="5"/>
  <c r="P356" i="5"/>
  <c r="P355" i="5"/>
  <c r="P354" i="5"/>
  <c r="P353" i="5"/>
  <c r="P352" i="5"/>
  <c r="P351" i="5"/>
  <c r="P350" i="5"/>
  <c r="P349" i="5"/>
  <c r="P348" i="5"/>
  <c r="P347" i="5"/>
  <c r="P346" i="5"/>
  <c r="P345" i="5"/>
  <c r="P344" i="5"/>
  <c r="O343" i="5"/>
  <c r="P343" i="5" s="1"/>
  <c r="O342" i="5"/>
  <c r="P342" i="5" s="1"/>
  <c r="O341" i="5"/>
  <c r="P341" i="5" s="1"/>
  <c r="O340" i="5"/>
  <c r="P340" i="5" s="1"/>
  <c r="P339" i="5"/>
  <c r="P338" i="5"/>
  <c r="P337" i="5"/>
  <c r="P336" i="5"/>
  <c r="P335" i="5"/>
  <c r="P334" i="5"/>
  <c r="P333" i="5"/>
  <c r="O332" i="5"/>
  <c r="P332" i="5" s="1"/>
  <c r="O331" i="5"/>
  <c r="P331" i="5" s="1"/>
  <c r="O330" i="5"/>
  <c r="P330" i="5" s="1"/>
  <c r="O329" i="5"/>
  <c r="P329" i="5" s="1"/>
  <c r="O328" i="5"/>
  <c r="P328" i="5" s="1"/>
  <c r="O327" i="5"/>
  <c r="P327" i="5" s="1"/>
  <c r="O326" i="5"/>
  <c r="P326" i="5" s="1"/>
  <c r="O325" i="5"/>
  <c r="P325" i="5" s="1"/>
  <c r="P324" i="5"/>
  <c r="P323" i="5"/>
  <c r="O322" i="5"/>
  <c r="P322" i="5" s="1"/>
  <c r="O321" i="5"/>
  <c r="P321" i="5" s="1"/>
  <c r="O320" i="5"/>
  <c r="P320" i="5" s="1"/>
  <c r="O319" i="5"/>
  <c r="P319" i="5" s="1"/>
  <c r="O318" i="5"/>
  <c r="P318" i="5" s="1"/>
  <c r="O317" i="5"/>
  <c r="P317" i="5" s="1"/>
  <c r="O316" i="5"/>
  <c r="P316" i="5" s="1"/>
  <c r="P315" i="5"/>
  <c r="P314" i="5"/>
  <c r="P313" i="5"/>
  <c r="P312" i="5"/>
  <c r="P311" i="5"/>
  <c r="P310" i="5"/>
  <c r="O309" i="5"/>
  <c r="P309" i="5" s="1"/>
  <c r="P308" i="5"/>
  <c r="P275" i="5"/>
  <c r="P274" i="5"/>
  <c r="O273" i="5"/>
  <c r="P273" i="5" s="1"/>
  <c r="O272" i="5"/>
  <c r="P272" i="5" s="1"/>
  <c r="P271" i="5"/>
  <c r="P270" i="5"/>
  <c r="P269" i="5"/>
  <c r="P268" i="5"/>
  <c r="O267" i="5"/>
  <c r="P267" i="5" s="1"/>
  <c r="O266" i="5"/>
  <c r="P266" i="5" s="1"/>
  <c r="P265" i="5"/>
  <c r="P264" i="5"/>
  <c r="O263" i="5"/>
  <c r="P263" i="5" s="1"/>
  <c r="O262" i="5"/>
  <c r="P262" i="5" s="1"/>
  <c r="O261" i="5"/>
  <c r="P261" i="5" s="1"/>
  <c r="O260" i="5"/>
  <c r="P260" i="5" s="1"/>
  <c r="O259" i="5"/>
  <c r="P259" i="5" s="1"/>
  <c r="O258" i="5"/>
  <c r="P258" i="5" s="1"/>
  <c r="O257" i="5"/>
  <c r="P257" i="5" s="1"/>
  <c r="O256" i="5"/>
  <c r="P256" i="5" s="1"/>
  <c r="O255" i="5"/>
  <c r="P255" i="5" s="1"/>
  <c r="O254" i="5"/>
  <c r="P254" i="5" s="1"/>
  <c r="O253" i="5"/>
  <c r="P253" i="5" s="1"/>
  <c r="O252" i="5"/>
  <c r="P252" i="5" s="1"/>
  <c r="O251" i="5"/>
  <c r="P251" i="5" s="1"/>
  <c r="O250" i="5"/>
  <c r="P250" i="5" s="1"/>
  <c r="O249" i="5"/>
  <c r="P249" i="5" s="1"/>
  <c r="O248" i="5"/>
  <c r="P248" i="5" s="1"/>
  <c r="O247" i="5"/>
  <c r="P247" i="5" s="1"/>
  <c r="O246" i="5"/>
  <c r="P246" i="5" s="1"/>
  <c r="O245" i="5"/>
  <c r="P245" i="5" s="1"/>
  <c r="O244" i="5"/>
  <c r="P244" i="5" s="1"/>
  <c r="O243" i="5"/>
  <c r="P243" i="5" s="1"/>
  <c r="O242" i="5"/>
  <c r="P242" i="5" s="1"/>
  <c r="O241" i="5"/>
  <c r="P241" i="5" s="1"/>
  <c r="O240" i="5"/>
  <c r="P240" i="5" s="1"/>
  <c r="O239" i="5"/>
  <c r="P239" i="5" s="1"/>
  <c r="O238" i="5"/>
  <c r="P238" i="5" s="1"/>
  <c r="O237" i="5"/>
  <c r="P237" i="5" s="1"/>
  <c r="O236" i="5"/>
  <c r="P236" i="5" s="1"/>
  <c r="O235" i="5"/>
  <c r="P235" i="5" s="1"/>
  <c r="O234" i="5"/>
  <c r="P234" i="5" s="1"/>
  <c r="O233" i="5"/>
  <c r="P233" i="5" s="1"/>
  <c r="O232" i="5"/>
  <c r="P232" i="5" s="1"/>
  <c r="O231" i="5"/>
  <c r="P231" i="5" s="1"/>
  <c r="O230" i="5"/>
  <c r="P230" i="5" s="1"/>
  <c r="O229" i="5"/>
  <c r="P229" i="5" s="1"/>
  <c r="O228" i="5"/>
  <c r="P228" i="5" s="1"/>
  <c r="O227" i="5"/>
  <c r="P227" i="5" s="1"/>
  <c r="O226" i="5"/>
  <c r="P226" i="5" s="1"/>
  <c r="O225" i="5"/>
  <c r="P225" i="5" s="1"/>
  <c r="O224" i="5"/>
  <c r="P224" i="5" s="1"/>
  <c r="O223" i="5"/>
  <c r="P223" i="5" s="1"/>
  <c r="O222" i="5"/>
  <c r="P222" i="5" s="1"/>
  <c r="O221" i="5"/>
  <c r="P221" i="5" s="1"/>
  <c r="O220" i="5"/>
  <c r="P220" i="5" s="1"/>
  <c r="O219" i="5"/>
  <c r="P219" i="5" s="1"/>
  <c r="O218" i="5"/>
  <c r="P218" i="5" s="1"/>
  <c r="O217" i="5"/>
  <c r="P217" i="5" s="1"/>
  <c r="O216" i="5"/>
  <c r="P216" i="5" s="1"/>
  <c r="O215" i="5"/>
  <c r="P215" i="5" s="1"/>
  <c r="O214" i="5"/>
  <c r="P214" i="5" s="1"/>
  <c r="O213" i="5"/>
  <c r="P213" i="5" s="1"/>
  <c r="O212" i="5"/>
  <c r="P212" i="5" s="1"/>
  <c r="O211" i="5"/>
  <c r="P211" i="5" s="1"/>
  <c r="O210" i="5"/>
  <c r="P210" i="5" s="1"/>
  <c r="O209" i="5"/>
  <c r="P209" i="5" s="1"/>
  <c r="O208" i="5"/>
  <c r="P208" i="5" s="1"/>
  <c r="O207" i="5"/>
  <c r="P207" i="5" s="1"/>
  <c r="O206" i="5"/>
  <c r="P206" i="5" s="1"/>
  <c r="O205" i="5"/>
  <c r="P205" i="5" s="1"/>
  <c r="O204" i="5"/>
  <c r="P204" i="5" s="1"/>
  <c r="O203" i="5"/>
  <c r="P203" i="5" s="1"/>
  <c r="O202" i="5"/>
  <c r="P202" i="5" s="1"/>
  <c r="O201" i="5"/>
  <c r="P201" i="5" s="1"/>
  <c r="O200" i="5"/>
  <c r="P200" i="5" s="1"/>
  <c r="O199" i="5"/>
  <c r="P199" i="5" s="1"/>
  <c r="O198" i="5"/>
  <c r="P198" i="5" s="1"/>
  <c r="O197" i="5"/>
  <c r="P197" i="5" s="1"/>
  <c r="O196" i="5"/>
  <c r="P196" i="5" s="1"/>
  <c r="O195" i="5"/>
  <c r="P195" i="5" s="1"/>
  <c r="O194" i="5"/>
  <c r="P194" i="5" s="1"/>
  <c r="O193" i="5"/>
  <c r="P193" i="5" s="1"/>
  <c r="P190" i="5"/>
  <c r="P189" i="5"/>
  <c r="O188" i="5"/>
  <c r="P188" i="5" s="1"/>
  <c r="O187" i="5"/>
  <c r="P187" i="5" s="1"/>
  <c r="O186" i="5"/>
  <c r="P186" i="5" s="1"/>
  <c r="O185" i="5"/>
  <c r="P185" i="5" s="1"/>
  <c r="P184" i="5"/>
  <c r="O183" i="5"/>
  <c r="P183" i="5" s="1"/>
  <c r="O182" i="5"/>
  <c r="P182" i="5" s="1"/>
  <c r="O181" i="5"/>
  <c r="P181" i="5" s="1"/>
  <c r="O180" i="5"/>
  <c r="P180" i="5" s="1"/>
  <c r="P179" i="5"/>
  <c r="P178" i="5"/>
  <c r="O177" i="5"/>
  <c r="P177" i="5" s="1"/>
  <c r="O176" i="5"/>
  <c r="P176" i="5" s="1"/>
  <c r="O175" i="5"/>
  <c r="P175" i="5" s="1"/>
  <c r="O174" i="5"/>
  <c r="P174" i="5" s="1"/>
  <c r="O173" i="5"/>
  <c r="P173" i="5" s="1"/>
  <c r="O172" i="5"/>
  <c r="P172" i="5" s="1"/>
  <c r="P171" i="5"/>
  <c r="P170" i="5"/>
  <c r="O169" i="5"/>
  <c r="P169" i="5" s="1"/>
  <c r="O168" i="5"/>
  <c r="P168" i="5" s="1"/>
  <c r="O167" i="5"/>
  <c r="P167" i="5" s="1"/>
  <c r="O166" i="5"/>
  <c r="P166" i="5" s="1"/>
  <c r="O165" i="5"/>
  <c r="P165" i="5" s="1"/>
  <c r="O164" i="5"/>
  <c r="P164" i="5" s="1"/>
  <c r="O163" i="5"/>
  <c r="P163" i="5" s="1"/>
  <c r="P162" i="5"/>
  <c r="O161" i="5"/>
  <c r="P161" i="5" s="1"/>
  <c r="O160" i="5"/>
  <c r="P160" i="5" s="1"/>
  <c r="O159" i="5"/>
  <c r="P159" i="5" s="1"/>
  <c r="P138" i="5"/>
  <c r="P137" i="5"/>
  <c r="P136" i="5"/>
  <c r="O135" i="5"/>
  <c r="P135" i="5" s="1"/>
  <c r="O134" i="5"/>
  <c r="P134" i="5" s="1"/>
  <c r="O133" i="5"/>
  <c r="P133" i="5" s="1"/>
  <c r="O132" i="5"/>
  <c r="P132" i="5" s="1"/>
  <c r="O131" i="5"/>
  <c r="P131" i="5" s="1"/>
  <c r="O130" i="5"/>
  <c r="P130" i="5" s="1"/>
  <c r="O129" i="5"/>
  <c r="P129" i="5" s="1"/>
  <c r="O128" i="5"/>
  <c r="P128" i="5" s="1"/>
  <c r="P127" i="5"/>
  <c r="O126" i="5"/>
  <c r="P126" i="5" s="1"/>
  <c r="P86" i="5"/>
  <c r="P85" i="5"/>
  <c r="P84" i="5"/>
  <c r="P83" i="5"/>
  <c r="O82" i="5"/>
  <c r="P82" i="5" s="1"/>
  <c r="O81" i="5"/>
  <c r="P81" i="5" s="1"/>
  <c r="O80" i="5"/>
  <c r="P80" i="5" s="1"/>
  <c r="O79" i="5"/>
  <c r="P79" i="5" s="1"/>
  <c r="O78" i="5"/>
  <c r="P78" i="5" s="1"/>
  <c r="O77" i="5"/>
  <c r="P77" i="5" s="1"/>
  <c r="P76" i="5"/>
  <c r="P75" i="5"/>
  <c r="P74" i="5"/>
  <c r="P73" i="5"/>
  <c r="P72" i="5"/>
  <c r="P71" i="5"/>
  <c r="P70" i="5"/>
  <c r="P69" i="5"/>
  <c r="P68" i="5"/>
  <c r="P67" i="5"/>
  <c r="P66" i="5"/>
  <c r="P65" i="5"/>
  <c r="O64" i="5"/>
  <c r="P64" i="5" s="1"/>
  <c r="O63" i="5"/>
  <c r="P63" i="5" s="1"/>
  <c r="O62" i="5"/>
  <c r="P62" i="5" s="1"/>
  <c r="O61" i="5"/>
  <c r="P61" i="5" s="1"/>
  <c r="P60" i="5"/>
  <c r="P59" i="5"/>
  <c r="P58" i="5"/>
  <c r="P57" i="5"/>
  <c r="P56" i="5"/>
  <c r="P55" i="5"/>
  <c r="O54" i="5"/>
  <c r="P54" i="5" s="1"/>
  <c r="O53" i="5"/>
  <c r="P53" i="5" s="1"/>
  <c r="P52" i="5"/>
  <c r="P51" i="5"/>
  <c r="P50" i="5"/>
  <c r="P49" i="5"/>
  <c r="P48" i="5"/>
  <c r="P47" i="5"/>
  <c r="P46" i="5"/>
  <c r="P45" i="5"/>
  <c r="P44" i="5"/>
  <c r="P43" i="5"/>
  <c r="O42" i="5"/>
  <c r="P42" i="5" s="1"/>
  <c r="O41" i="5"/>
  <c r="P41" i="5" s="1"/>
  <c r="P40" i="5"/>
  <c r="O39" i="5"/>
  <c r="P39" i="5" s="1"/>
  <c r="O38" i="5"/>
  <c r="P38" i="5" s="1"/>
  <c r="O37" i="5"/>
  <c r="P37" i="5" s="1"/>
  <c r="P36" i="5"/>
  <c r="P35" i="5"/>
  <c r="P34" i="5"/>
  <c r="P33" i="5"/>
  <c r="P32" i="5"/>
  <c r="P31" i="5"/>
  <c r="P30" i="5"/>
  <c r="O29" i="5"/>
  <c r="P29" i="5" s="1"/>
  <c r="P28" i="5"/>
  <c r="P27" i="5"/>
  <c r="O19" i="5"/>
  <c r="P19" i="5" s="1"/>
  <c r="O18" i="5"/>
  <c r="P18" i="5" s="1"/>
  <c r="O17" i="5"/>
  <c r="P17" i="5" s="1"/>
  <c r="O16" i="5"/>
  <c r="P16" i="5" s="1"/>
  <c r="O15" i="5"/>
  <c r="P15" i="5" s="1"/>
  <c r="O14" i="5"/>
  <c r="P14" i="5" s="1"/>
  <c r="O13" i="5"/>
  <c r="P13" i="5" s="1"/>
  <c r="O12" i="5"/>
  <c r="P12" i="5" s="1"/>
  <c r="O11" i="5"/>
  <c r="P11" i="5" s="1"/>
  <c r="O10" i="5"/>
  <c r="P10" i="5" s="1"/>
  <c r="O9" i="5"/>
  <c r="P9" i="5" s="1"/>
  <c r="O8" i="5"/>
  <c r="P8" i="5" s="1"/>
  <c r="O7" i="5"/>
  <c r="P7" i="5" s="1"/>
  <c r="O6" i="5"/>
  <c r="P6" i="5" s="1"/>
  <c r="O5" i="5"/>
  <c r="P5" i="5" s="1"/>
  <c r="O4" i="5"/>
  <c r="P4" i="5" s="1"/>
  <c r="O3" i="5"/>
  <c r="P3" i="5" s="1"/>
  <c r="P2" i="5"/>
  <c r="H30" i="4" l="1"/>
  <c r="F29" i="4"/>
  <c r="G28" i="4"/>
  <c r="F28" i="4"/>
  <c r="G27" i="4"/>
  <c r="F27" i="4"/>
  <c r="H26" i="4"/>
  <c r="F26" i="4"/>
  <c r="G25" i="4"/>
  <c r="F25" i="4"/>
  <c r="G24" i="4"/>
  <c r="F24" i="4"/>
  <c r="G23" i="4"/>
  <c r="F23" i="4"/>
  <c r="G22" i="4"/>
  <c r="F22" i="4"/>
  <c r="G21" i="4"/>
  <c r="F21" i="4"/>
  <c r="G20" i="4"/>
  <c r="F20" i="4"/>
  <c r="G19" i="4"/>
  <c r="F19" i="4"/>
  <c r="F18" i="4"/>
  <c r="H17" i="4"/>
  <c r="H16" i="4"/>
  <c r="G16" i="4"/>
  <c r="F16" i="4"/>
  <c r="H15" i="4"/>
  <c r="G15" i="4"/>
  <c r="F15" i="4"/>
  <c r="H14" i="4"/>
  <c r="G14" i="4"/>
  <c r="F14" i="4"/>
  <c r="H13" i="4"/>
  <c r="G13" i="4"/>
  <c r="F13" i="4"/>
  <c r="H12" i="4"/>
  <c r="G12" i="4"/>
  <c r="F12" i="4"/>
  <c r="H11" i="4"/>
  <c r="G11" i="4"/>
  <c r="F11" i="4"/>
  <c r="H10" i="4"/>
  <c r="G10" i="4"/>
  <c r="F10" i="4"/>
  <c r="H9" i="4"/>
  <c r="G9" i="4"/>
  <c r="F9" i="4"/>
  <c r="H8" i="4"/>
  <c r="G8" i="4"/>
  <c r="F8" i="4"/>
  <c r="H7" i="4"/>
  <c r="G7" i="4"/>
  <c r="F7" i="4"/>
  <c r="H6" i="4"/>
  <c r="G6" i="4"/>
  <c r="F6" i="4"/>
  <c r="L174" i="3"/>
  <c r="H174" i="3"/>
  <c r="I174" i="3" s="1"/>
  <c r="L170" i="3"/>
  <c r="H170" i="3"/>
  <c r="L169" i="3"/>
  <c r="H169" i="3"/>
  <c r="L168" i="3"/>
  <c r="H168" i="3"/>
  <c r="I168" i="3" s="1"/>
  <c r="L167" i="3"/>
  <c r="H167" i="3"/>
  <c r="I167" i="3" s="1"/>
  <c r="L166" i="3"/>
  <c r="H166" i="3"/>
  <c r="I166" i="3" s="1"/>
  <c r="L159" i="3"/>
  <c r="H159" i="3"/>
  <c r="I159" i="3" s="1"/>
  <c r="H154" i="3"/>
  <c r="H153" i="3"/>
  <c r="H152" i="3"/>
  <c r="I152" i="3" s="1"/>
  <c r="H151" i="3"/>
  <c r="I151" i="3" s="1"/>
  <c r="H148" i="3"/>
  <c r="I148" i="3" s="1"/>
  <c r="H147" i="3"/>
  <c r="I147" i="3" s="1"/>
  <c r="H146" i="3"/>
  <c r="I146" i="3" s="1"/>
  <c r="H145" i="3"/>
  <c r="I145" i="3" s="1"/>
  <c r="L137" i="3"/>
  <c r="H137" i="3"/>
  <c r="I137" i="3" s="1"/>
  <c r="L136" i="3"/>
  <c r="H136" i="3"/>
  <c r="I136" i="3" s="1"/>
  <c r="L135" i="3"/>
  <c r="H135" i="3"/>
  <c r="I135" i="3" s="1"/>
  <c r="L134" i="3"/>
  <c r="H134" i="3"/>
  <c r="I134" i="3" s="1"/>
  <c r="L133" i="3"/>
  <c r="J133" i="3"/>
  <c r="H133" i="3"/>
  <c r="I133" i="3" s="1"/>
  <c r="L132" i="3"/>
  <c r="J132" i="3"/>
  <c r="H132" i="3"/>
  <c r="I132" i="3" s="1"/>
  <c r="H131" i="3"/>
  <c r="I131" i="3" s="1"/>
  <c r="H130" i="3"/>
  <c r="I130" i="3" s="1"/>
  <c r="L129" i="3"/>
  <c r="H129" i="3"/>
  <c r="I129" i="3" s="1"/>
  <c r="L128" i="3"/>
  <c r="H128" i="3"/>
  <c r="I128" i="3" s="1"/>
  <c r="L127" i="3"/>
  <c r="H127" i="3"/>
  <c r="I127" i="3" s="1"/>
  <c r="L126" i="3"/>
  <c r="H126" i="3"/>
  <c r="I126" i="3" s="1"/>
  <c r="L125" i="3"/>
  <c r="H125" i="3"/>
  <c r="I125" i="3" s="1"/>
  <c r="H124" i="3"/>
  <c r="I124" i="3" s="1"/>
  <c r="H123" i="3"/>
  <c r="I123" i="3" s="1"/>
  <c r="H122" i="3"/>
  <c r="I122" i="3" s="1"/>
  <c r="H121" i="3"/>
  <c r="I121" i="3" s="1"/>
  <c r="L120" i="3"/>
  <c r="H120" i="3"/>
  <c r="I120" i="3" s="1"/>
  <c r="L119" i="3"/>
  <c r="H119" i="3"/>
  <c r="I119" i="3" s="1"/>
  <c r="L118" i="3"/>
  <c r="H118" i="3"/>
  <c r="I118" i="3" s="1"/>
  <c r="L117" i="3"/>
  <c r="H117" i="3"/>
  <c r="I117" i="3" s="1"/>
  <c r="L116" i="3"/>
  <c r="H116" i="3"/>
  <c r="I116" i="3" s="1"/>
  <c r="L115" i="3"/>
  <c r="H115" i="3"/>
  <c r="I115" i="3" s="1"/>
  <c r="L114" i="3"/>
  <c r="H114" i="3"/>
  <c r="I114" i="3" s="1"/>
  <c r="L113" i="3"/>
  <c r="H113" i="3"/>
  <c r="I113" i="3" s="1"/>
  <c r="L112" i="3"/>
  <c r="H112" i="3"/>
  <c r="I112" i="3" s="1"/>
  <c r="L111" i="3"/>
  <c r="H111" i="3"/>
  <c r="I111" i="3" s="1"/>
  <c r="L110" i="3"/>
  <c r="H110" i="3"/>
  <c r="I110" i="3" s="1"/>
  <c r="L109" i="3"/>
  <c r="H109" i="3"/>
  <c r="I109" i="3" s="1"/>
  <c r="L108" i="3"/>
  <c r="H108" i="3"/>
  <c r="I108" i="3" s="1"/>
  <c r="L107" i="3"/>
  <c r="H107" i="3"/>
  <c r="I107" i="3" s="1"/>
  <c r="L106" i="3"/>
  <c r="H106" i="3"/>
  <c r="I106" i="3" s="1"/>
  <c r="L105" i="3"/>
  <c r="H105" i="3"/>
  <c r="I105" i="3" s="1"/>
  <c r="L104" i="3"/>
  <c r="H104" i="3"/>
  <c r="I104" i="3" s="1"/>
  <c r="L103" i="3"/>
  <c r="H103" i="3"/>
  <c r="I103" i="3" s="1"/>
  <c r="L102" i="3"/>
  <c r="H102" i="3"/>
  <c r="I102" i="3" s="1"/>
  <c r="L101" i="3"/>
  <c r="H101" i="3"/>
  <c r="I101" i="3" s="1"/>
  <c r="L100" i="3"/>
  <c r="H100" i="3"/>
  <c r="I100" i="3" s="1"/>
  <c r="L99" i="3"/>
  <c r="H99" i="3"/>
  <c r="I99" i="3" s="1"/>
  <c r="L98" i="3"/>
  <c r="H98" i="3"/>
  <c r="I98" i="3" s="1"/>
  <c r="L97" i="3"/>
  <c r="H97" i="3"/>
  <c r="I97" i="3" s="1"/>
  <c r="L96" i="3"/>
  <c r="H96" i="3"/>
  <c r="I96" i="3" s="1"/>
  <c r="L95" i="3"/>
  <c r="H95" i="3"/>
  <c r="I95" i="3" s="1"/>
  <c r="L94" i="3"/>
  <c r="H94" i="3"/>
  <c r="I94" i="3" s="1"/>
  <c r="L93" i="3"/>
  <c r="H93" i="3"/>
  <c r="I93" i="3" s="1"/>
  <c r="L92" i="3"/>
  <c r="H92" i="3"/>
  <c r="I92" i="3" s="1"/>
  <c r="L91" i="3"/>
  <c r="H91" i="3"/>
  <c r="I91" i="3" s="1"/>
  <c r="L90" i="3"/>
  <c r="H90" i="3"/>
  <c r="I90" i="3" s="1"/>
  <c r="L89" i="3"/>
  <c r="H89" i="3"/>
  <c r="I89" i="3" s="1"/>
  <c r="L88" i="3"/>
  <c r="J88" i="3"/>
  <c r="I88" i="3"/>
  <c r="L87" i="3"/>
  <c r="J87" i="3"/>
  <c r="I87" i="3"/>
  <c r="L86" i="3"/>
  <c r="J86" i="3"/>
  <c r="I86" i="3"/>
  <c r="L85" i="3"/>
  <c r="J85" i="3"/>
  <c r="I85" i="3"/>
  <c r="L84" i="3"/>
  <c r="J84" i="3"/>
  <c r="I84" i="3"/>
  <c r="L83" i="3"/>
  <c r="J83" i="3"/>
  <c r="I83" i="3"/>
  <c r="L82" i="3"/>
  <c r="J82" i="3"/>
  <c r="I82" i="3"/>
  <c r="L81" i="3"/>
  <c r="J81" i="3"/>
  <c r="I81" i="3"/>
  <c r="L80" i="3"/>
  <c r="J80" i="3"/>
  <c r="I80" i="3"/>
  <c r="L79" i="3"/>
  <c r="J79" i="3"/>
  <c r="I79" i="3"/>
  <c r="L78" i="3"/>
  <c r="I78" i="3"/>
  <c r="L77" i="3"/>
  <c r="H77" i="3"/>
  <c r="I77" i="3" s="1"/>
  <c r="L76" i="3"/>
  <c r="H76" i="3"/>
  <c r="I76" i="3" s="1"/>
  <c r="L75" i="3"/>
  <c r="H75" i="3"/>
  <c r="I75" i="3" s="1"/>
  <c r="L74" i="3"/>
  <c r="H74" i="3"/>
  <c r="I74" i="3" s="1"/>
  <c r="L73" i="3"/>
  <c r="H73" i="3"/>
  <c r="I73" i="3" s="1"/>
  <c r="L72" i="3"/>
  <c r="H72" i="3"/>
  <c r="I72" i="3" s="1"/>
  <c r="L71" i="3"/>
  <c r="H71" i="3"/>
  <c r="I71" i="3" s="1"/>
  <c r="L70" i="3"/>
  <c r="J70" i="3"/>
  <c r="I70" i="3"/>
  <c r="L69" i="3"/>
  <c r="J69" i="3"/>
  <c r="I69" i="3"/>
  <c r="L68" i="3"/>
  <c r="J68" i="3"/>
  <c r="I68" i="3"/>
  <c r="L67" i="3"/>
  <c r="J67" i="3"/>
  <c r="I67" i="3"/>
  <c r="L66" i="3"/>
  <c r="H66" i="3"/>
  <c r="I66" i="3" s="1"/>
  <c r="L65" i="3"/>
  <c r="K65" i="3"/>
  <c r="H65" i="3"/>
  <c r="I65" i="3" s="1"/>
  <c r="L64" i="3"/>
  <c r="K64" i="3"/>
  <c r="H64" i="3"/>
  <c r="I64" i="3" s="1"/>
  <c r="L63" i="3"/>
  <c r="H63" i="3"/>
  <c r="I63" i="3" s="1"/>
  <c r="L62" i="3"/>
  <c r="H62" i="3"/>
  <c r="I62" i="3" s="1"/>
  <c r="L61" i="3"/>
  <c r="H61" i="3"/>
  <c r="I61" i="3" s="1"/>
  <c r="L60" i="3"/>
  <c r="H60" i="3"/>
  <c r="I60" i="3" s="1"/>
  <c r="L59" i="3"/>
  <c r="H59" i="3"/>
  <c r="I59" i="3" s="1"/>
  <c r="L58" i="3"/>
  <c r="H58" i="3"/>
  <c r="I58" i="3" s="1"/>
  <c r="L57" i="3"/>
  <c r="H57" i="3"/>
  <c r="I57" i="3" s="1"/>
  <c r="L56" i="3"/>
  <c r="H56" i="3"/>
  <c r="I56" i="3" s="1"/>
  <c r="L55" i="3"/>
  <c r="H55" i="3"/>
  <c r="I55" i="3" s="1"/>
  <c r="L54" i="3"/>
  <c r="H54" i="3"/>
  <c r="I54" i="3" s="1"/>
  <c r="L53" i="3"/>
  <c r="H53" i="3"/>
  <c r="I53" i="3" s="1"/>
  <c r="L52" i="3"/>
  <c r="H52" i="3"/>
  <c r="I52" i="3" s="1"/>
  <c r="L51" i="3"/>
  <c r="H51" i="3"/>
  <c r="I51" i="3" s="1"/>
  <c r="L50" i="3"/>
  <c r="H50" i="3"/>
  <c r="I50" i="3" s="1"/>
  <c r="L49" i="3"/>
  <c r="H49" i="3"/>
  <c r="I49" i="3" s="1"/>
  <c r="L48" i="3"/>
  <c r="H48" i="3"/>
  <c r="I48" i="3" s="1"/>
  <c r="L47" i="3"/>
  <c r="H47" i="3"/>
  <c r="I47" i="3" s="1"/>
  <c r="L46" i="3"/>
  <c r="H46" i="3"/>
  <c r="I46" i="3" s="1"/>
  <c r="L45" i="3"/>
  <c r="H45" i="3"/>
  <c r="I45" i="3" s="1"/>
  <c r="L44" i="3"/>
  <c r="H44" i="3"/>
  <c r="I44" i="3" s="1"/>
  <c r="L43" i="3"/>
  <c r="H43" i="3"/>
  <c r="I43" i="3" s="1"/>
  <c r="L42" i="3"/>
  <c r="H42" i="3"/>
  <c r="I42" i="3" s="1"/>
  <c r="L41" i="3"/>
  <c r="H41" i="3"/>
  <c r="I41" i="3" s="1"/>
  <c r="L40" i="3"/>
  <c r="H40" i="3"/>
  <c r="I40" i="3" s="1"/>
  <c r="L39" i="3"/>
  <c r="H39" i="3"/>
  <c r="I39" i="3" s="1"/>
  <c r="L38" i="3"/>
  <c r="H38" i="3"/>
  <c r="I38" i="3" s="1"/>
  <c r="L37" i="3"/>
  <c r="H37" i="3"/>
  <c r="I37" i="3" s="1"/>
  <c r="I34" i="3"/>
  <c r="L33" i="3"/>
  <c r="J33" i="3"/>
  <c r="I33" i="3"/>
  <c r="L32" i="3"/>
  <c r="H32" i="3"/>
  <c r="I32" i="3" s="1"/>
  <c r="L31" i="3"/>
  <c r="H31" i="3"/>
  <c r="I31" i="3" s="1"/>
  <c r="L30" i="3"/>
  <c r="H30" i="3"/>
  <c r="I30" i="3" s="1"/>
  <c r="L29" i="3"/>
  <c r="H29" i="3"/>
  <c r="I29" i="3" s="1"/>
  <c r="L28" i="3"/>
  <c r="I28" i="3"/>
  <c r="L27" i="3"/>
  <c r="J27" i="3"/>
  <c r="I27" i="3"/>
  <c r="L26" i="3"/>
  <c r="H26" i="3"/>
  <c r="I26" i="3" s="1"/>
  <c r="L25" i="3"/>
  <c r="H25" i="3"/>
  <c r="I25" i="3" s="1"/>
  <c r="L24" i="3"/>
  <c r="H24" i="3"/>
  <c r="I24" i="3" s="1"/>
  <c r="L23" i="3"/>
  <c r="H23" i="3"/>
  <c r="I23" i="3" s="1"/>
  <c r="L22" i="3"/>
  <c r="J22" i="3"/>
  <c r="I22" i="3"/>
  <c r="L21" i="3"/>
  <c r="J21" i="3"/>
  <c r="I21" i="3"/>
  <c r="L20" i="3"/>
  <c r="H20" i="3"/>
  <c r="I20" i="3" s="1"/>
  <c r="L19" i="3"/>
  <c r="H19" i="3"/>
  <c r="I19" i="3" s="1"/>
  <c r="L18" i="3"/>
  <c r="H18" i="3"/>
  <c r="I18" i="3" s="1"/>
  <c r="L17" i="3"/>
  <c r="H17" i="3"/>
  <c r="I17" i="3" s="1"/>
  <c r="H16" i="3"/>
  <c r="I16" i="3" s="1"/>
  <c r="L15" i="3"/>
  <c r="H15" i="3"/>
  <c r="I15" i="3" s="1"/>
  <c r="L14" i="3"/>
  <c r="H14" i="3"/>
  <c r="I14" i="3" s="1"/>
  <c r="L13" i="3"/>
  <c r="H13" i="3"/>
  <c r="I13" i="3" s="1"/>
  <c r="L12" i="3"/>
  <c r="H12" i="3"/>
  <c r="I12" i="3" s="1"/>
  <c r="L11" i="3"/>
  <c r="I11" i="3"/>
  <c r="H11" i="3"/>
  <c r="L10" i="3"/>
  <c r="J10" i="3"/>
  <c r="I10" i="3"/>
  <c r="H10" i="3"/>
  <c r="L9" i="3"/>
  <c r="J9" i="3"/>
  <c r="I9" i="3"/>
  <c r="H9" i="3"/>
  <c r="L8" i="3"/>
  <c r="J8" i="3"/>
  <c r="I8" i="3"/>
  <c r="H8" i="3"/>
  <c r="L7" i="3"/>
  <c r="H7" i="3"/>
  <c r="I7" i="3" s="1"/>
  <c r="L6" i="3"/>
  <c r="H6" i="3"/>
  <c r="I6" i="3" s="1"/>
  <c r="I169"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Giorgia Vattiato</author>
  </authors>
  <commentList>
    <comment ref="B6" authorId="0" shapeId="0" xr:uid="{91EDE2E0-A81A-3F45-BF30-4C089EA5ADDC}">
      <text>
        <r>
          <rPr>
            <b/>
            <sz val="9"/>
            <color indexed="81"/>
            <rFont val="Tahoma"/>
            <family val="2"/>
          </rPr>
          <t>Giorgia Vattiato:</t>
        </r>
        <r>
          <rPr>
            <sz val="9"/>
            <color indexed="81"/>
            <rFont val="Tahoma"/>
            <family val="2"/>
          </rPr>
          <t xml:space="preserve">
Used 100%MPC rather than 95%, values in ha
</t>
        </r>
      </text>
    </comment>
    <comment ref="B17" authorId="0" shapeId="0" xr:uid="{6E8421D9-0078-2741-B012-804AAAE64214}">
      <text>
        <r>
          <rPr>
            <b/>
            <sz val="9"/>
            <color indexed="81"/>
            <rFont val="Tahoma"/>
            <family val="2"/>
          </rPr>
          <t>Giorgia Vattiato:</t>
        </r>
        <r>
          <rPr>
            <sz val="9"/>
            <color indexed="81"/>
            <rFont val="Tahoma"/>
            <family val="2"/>
          </rPr>
          <t xml:space="preserve">
Values given in ha</t>
        </r>
      </text>
    </comment>
    <comment ref="B21" authorId="0" shapeId="0" xr:uid="{6BE9752F-DF0A-DF4B-AC03-F8030F16E658}">
      <text>
        <r>
          <rPr>
            <b/>
            <sz val="9"/>
            <color indexed="81"/>
            <rFont val="Tahoma"/>
            <family val="2"/>
          </rPr>
          <t>Giorgia Vattiato:</t>
        </r>
        <r>
          <rPr>
            <sz val="9"/>
            <color indexed="81"/>
            <rFont val="Tahoma"/>
            <family val="2"/>
          </rPr>
          <t xml:space="preserve">
Mean and SE values recalculated from "Approximate area" entries in paper (Table1)</t>
        </r>
      </text>
    </comment>
    <comment ref="B27" authorId="0" shapeId="0" xr:uid="{BFB5AABB-8C2B-BC4A-B4AC-F9500F2FE692}">
      <text>
        <r>
          <rPr>
            <b/>
            <sz val="9"/>
            <color rgb="FF000000"/>
            <rFont val="Tahoma"/>
            <family val="2"/>
          </rPr>
          <t>Giorgia Vattiato:</t>
        </r>
        <r>
          <rPr>
            <sz val="9"/>
            <color rgb="FF000000"/>
            <rFont val="Tahoma"/>
            <family val="2"/>
          </rPr>
          <t xml:space="preserve">
</t>
        </r>
        <r>
          <rPr>
            <sz val="9"/>
            <color rgb="FF000000"/>
            <rFont val="Tahoma"/>
            <family val="2"/>
          </rPr>
          <t>Mean and SE values recalculated from "Home Range area" entries in paper (Table3.2)</t>
        </r>
      </text>
    </comment>
    <comment ref="B33" authorId="0" shapeId="0" xr:uid="{090F09A1-880E-034E-8D88-EFC0534ECD20}">
      <text>
        <r>
          <rPr>
            <b/>
            <sz val="9"/>
            <color indexed="81"/>
            <rFont val="Tahoma"/>
            <family val="2"/>
          </rPr>
          <t>Giorgia Vattiato:</t>
        </r>
        <r>
          <rPr>
            <sz val="9"/>
            <color indexed="81"/>
            <rFont val="Tahoma"/>
            <family val="2"/>
          </rPr>
          <t xml:space="preserve">
Mean and SE values recalculated from "Home Range (2D)" entries in paper (Table2)</t>
        </r>
      </text>
    </comment>
    <comment ref="B67" authorId="0" shapeId="0" xr:uid="{CEBCF7AF-E57F-0645-9A90-8E4CAD6181B4}">
      <text>
        <r>
          <rPr>
            <b/>
            <sz val="9"/>
            <color indexed="81"/>
            <rFont val="Tahoma"/>
            <family val="2"/>
          </rPr>
          <t>Giorgia Vattiato:</t>
        </r>
        <r>
          <rPr>
            <sz val="9"/>
            <color indexed="81"/>
            <rFont val="Tahoma"/>
            <family val="2"/>
          </rPr>
          <t xml:space="preserve">
Mean and SE values recalculated from "HR (ha)" entries in paper (Table1)</t>
        </r>
      </text>
    </comment>
    <comment ref="B69" authorId="0" shapeId="0" xr:uid="{B992134A-645A-3C46-87A5-19D60FFB5C49}">
      <text>
        <r>
          <rPr>
            <b/>
            <sz val="9"/>
            <color indexed="81"/>
            <rFont val="Tahoma"/>
            <family val="2"/>
          </rPr>
          <t>Giorgia Vattiato:</t>
        </r>
        <r>
          <rPr>
            <sz val="9"/>
            <color indexed="81"/>
            <rFont val="Tahoma"/>
            <family val="2"/>
          </rPr>
          <t xml:space="preserve">
Mean and SE values recalculated from "HR (ha)" entries in paper (Table2)</t>
        </r>
      </text>
    </comment>
    <comment ref="B78" authorId="0" shapeId="0" xr:uid="{C2C14B16-0616-CD40-8710-B5AAFA992809}">
      <text>
        <r>
          <rPr>
            <b/>
            <sz val="9"/>
            <color indexed="81"/>
            <rFont val="Tahoma"/>
            <family val="2"/>
          </rPr>
          <t>Giorgia Vattiato:</t>
        </r>
        <r>
          <rPr>
            <sz val="9"/>
            <color indexed="81"/>
            <rFont val="Tahoma"/>
            <family val="2"/>
          </rPr>
          <t xml:space="preserve">
Mean and SE values recalculated from "MCP" entries in paper (Table1)</t>
        </r>
      </text>
    </comment>
    <comment ref="B86" authorId="0" shapeId="0" xr:uid="{D9675D9A-3564-F245-8825-533936020765}">
      <text>
        <r>
          <rPr>
            <b/>
            <sz val="9"/>
            <color indexed="81"/>
            <rFont val="Tahoma"/>
            <family val="2"/>
          </rPr>
          <t>Giorgia Vattiato:</t>
        </r>
        <r>
          <rPr>
            <sz val="9"/>
            <color indexed="81"/>
            <rFont val="Tahoma"/>
            <family val="2"/>
          </rPr>
          <t xml:space="preserve">
Mean and SE values recalculated from "Home-range area (ha)" entries in paper (Table1)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Giorgia Vattiato</author>
  </authors>
  <commentList>
    <comment ref="B6" authorId="0" shapeId="0" xr:uid="{02EECC9C-51C0-A147-B366-A8A3C1D5B42B}">
      <text>
        <r>
          <rPr>
            <b/>
            <sz val="9"/>
            <color indexed="81"/>
            <rFont val="Tahoma"/>
            <family val="2"/>
          </rPr>
          <t>Giorgia Vattiato:</t>
        </r>
        <r>
          <rPr>
            <sz val="9"/>
            <color indexed="81"/>
            <rFont val="Tahoma"/>
            <family val="2"/>
          </rPr>
          <t xml:space="preserve">
11 different sites</t>
        </r>
      </text>
    </comment>
    <comment ref="C19" authorId="0" shapeId="0" xr:uid="{A26E9976-CC44-7744-91CE-73F77770FBBA}">
      <text>
        <r>
          <rPr>
            <b/>
            <sz val="9"/>
            <color indexed="81"/>
            <rFont val="Tahoma"/>
            <family val="2"/>
          </rPr>
          <t>Giorgia Vattiato:</t>
        </r>
        <r>
          <rPr>
            <sz val="9"/>
            <color indexed="81"/>
            <rFont val="Tahoma"/>
            <family val="2"/>
          </rPr>
          <t xml:space="preserve">
/km2</t>
        </r>
      </text>
    </comment>
    <comment ref="C23" authorId="0" shapeId="0" xr:uid="{16656C15-7307-2943-BF60-8D0E248ADF36}">
      <text>
        <r>
          <rPr>
            <b/>
            <sz val="9"/>
            <color indexed="81"/>
            <rFont val="Tahoma"/>
            <family val="2"/>
          </rPr>
          <t>Giorgia Vattiato:</t>
        </r>
        <r>
          <rPr>
            <sz val="9"/>
            <color indexed="81"/>
            <rFont val="Tahoma"/>
            <family val="2"/>
          </rPr>
          <t xml:space="preserve">
/km2
</t>
        </r>
      </text>
    </comment>
    <comment ref="C26" authorId="0" shapeId="0" xr:uid="{91BAEBAD-4739-BA4E-8F94-552271B5FB0C}">
      <text>
        <r>
          <rPr>
            <b/>
            <sz val="9"/>
            <color indexed="81"/>
            <rFont val="Tahoma"/>
            <family val="2"/>
          </rPr>
          <t>Giorgia Vattiato:</t>
        </r>
        <r>
          <rPr>
            <sz val="9"/>
            <color indexed="81"/>
            <rFont val="Tahoma"/>
            <family val="2"/>
          </rPr>
          <t xml:space="preserve">
/km2
</t>
        </r>
      </text>
    </comment>
  </commentList>
</comments>
</file>

<file path=xl/sharedStrings.xml><?xml version="1.0" encoding="utf-8"?>
<sst xmlns="http://schemas.openxmlformats.org/spreadsheetml/2006/main" count="12968" uniqueCount="1417">
  <si>
    <t>g0</t>
  </si>
  <si>
    <t>sigma (metres)</t>
  </si>
  <si>
    <t>density (animals per hectare)</t>
  </si>
  <si>
    <t>Species</t>
  </si>
  <si>
    <t>Manuscript type</t>
  </si>
  <si>
    <t>Reference</t>
  </si>
  <si>
    <t>mean</t>
  </si>
  <si>
    <t>SE</t>
  </si>
  <si>
    <t>95% CI</t>
  </si>
  <si>
    <t>range (min-max)</t>
  </si>
  <si>
    <t>sex</t>
  </si>
  <si>
    <t>Study type</t>
  </si>
  <si>
    <t>Detection function</t>
  </si>
  <si>
    <t>Software/Model methods (ML=maximum likelihood estimator; KDE=kernel density estimator; MCP=minimum convex poygon estimator)</t>
  </si>
  <si>
    <t>Detection Method</t>
  </si>
  <si>
    <t>Detection Method (trap type and bait)</t>
  </si>
  <si>
    <t>Habitat</t>
  </si>
  <si>
    <t>Detailed habitat</t>
  </si>
  <si>
    <t>Mast year?</t>
  </si>
  <si>
    <t>Location</t>
  </si>
  <si>
    <t>North/South Island</t>
  </si>
  <si>
    <t>Season</t>
  </si>
  <si>
    <t>Year</t>
  </si>
  <si>
    <t>Month</t>
  </si>
  <si>
    <t>Comments</t>
  </si>
  <si>
    <t>Possum</t>
  </si>
  <si>
    <t>Published paper</t>
  </si>
  <si>
    <t>Ball et al. (2005)</t>
  </si>
  <si>
    <t>M&amp;F</t>
  </si>
  <si>
    <t>SECR</t>
  </si>
  <si>
    <t>Half-normal</t>
  </si>
  <si>
    <t>Direct measurement of sigma using radio tracking. g0 estimated by field observations of behaviour in close proximity to device, using g0 = Pr(encounter | d=0)*Pr(capture | encounter).</t>
  </si>
  <si>
    <t>Victor #1 leg-hold traps, with 20-m spacing, baited with flour and icing sugar</t>
  </si>
  <si>
    <t>Open country / beech forest</t>
  </si>
  <si>
    <t>Mixed farmland and beech forest</t>
  </si>
  <si>
    <t>Not stated</t>
  </si>
  <si>
    <t>Mount Somers</t>
  </si>
  <si>
    <t>South Island</t>
  </si>
  <si>
    <t>A/W/Sp/Su</t>
  </si>
  <si>
    <t>May-Dec</t>
  </si>
  <si>
    <t>Pr(encounter at home-range centre)=0.12, Pr(capture | encounter)=0.44 (95% CI 0.23-0.67). Values not included in season comparison.</t>
  </si>
  <si>
    <t>Efford &amp; Cowan (2004)</t>
  </si>
  <si>
    <t>&lt;0.034</t>
  </si>
  <si>
    <t>DENSITY; null closed-population estimator N0</t>
  </si>
  <si>
    <t>Wire mesh single-cage traps, on a grid with 30m spacing, baited with apple coated in flour/aniseed oil</t>
  </si>
  <si>
    <t>Mixed beech/podocarp-broadleaved forest</t>
  </si>
  <si>
    <t>No</t>
  </si>
  <si>
    <t>Orongorongo Valley</t>
  </si>
  <si>
    <t>North Island</t>
  </si>
  <si>
    <t>Su</t>
  </si>
  <si>
    <t>Feb</t>
  </si>
  <si>
    <t>Values extracted from Fig.3 in paper (model N0) using GraphDigitizer software.</t>
  </si>
  <si>
    <t>W</t>
  </si>
  <si>
    <t>June</t>
  </si>
  <si>
    <t>Sp</t>
  </si>
  <si>
    <t>Sep</t>
  </si>
  <si>
    <t>Yes</t>
  </si>
  <si>
    <t>Efford et al. (2005)</t>
  </si>
  <si>
    <t>DENSITY; Mt, ML</t>
  </si>
  <si>
    <t>Cage traps at 20 m spacing in a square around the edge of a “hollow grid”, baited with a piece of apple lured with flour and aniseed</t>
  </si>
  <si>
    <t>Exotic plantation forest</t>
  </si>
  <si>
    <t>80% 10-year-old Pinus radiata plantation with ground cover of grasses and pine needles and occasional bushes of gorse (Pinus radiata and coastal plantings for sand retention (especially Acacia longifolia)</t>
  </si>
  <si>
    <t>N/A</t>
  </si>
  <si>
    <t>Waitarere (40o30′S, 175o14′E)</t>
  </si>
  <si>
    <t>A</t>
  </si>
  <si>
    <t>Apr</t>
  </si>
  <si>
    <t>DENSITY; Mb, ML</t>
  </si>
  <si>
    <t>DENSITY; Mh Jackknife</t>
  </si>
  <si>
    <t>DENSITY; Mh, Chao Nh</t>
  </si>
  <si>
    <t>DENSITY; Mh, ML (2-part mixture)</t>
  </si>
  <si>
    <t>DENSITY; Mh, ML (Beta)</t>
  </si>
  <si>
    <t>DENSITY; Mh, Coverage 1</t>
  </si>
  <si>
    <t>DENSITY; Mh, Coverage 2</t>
  </si>
  <si>
    <t>DENSITY; Mt+1</t>
  </si>
  <si>
    <t>DENSITY; M0, ML</t>
  </si>
  <si>
    <t>Masters Thesis</t>
  </si>
  <si>
    <t>Patterson (2020)</t>
  </si>
  <si>
    <t>Negative exponential</t>
  </si>
  <si>
    <t>secr; M0</t>
  </si>
  <si>
    <t>Grieve wire cage traps, on a grid with 30m spacing, baited with cinnamon-coated apple and flour/icing sugar blaze lure</t>
  </si>
  <si>
    <t>Urban</t>
  </si>
  <si>
    <t xml:space="preserve">Urban forest fragment (23 ha) of regenerating native broadleaf and fern, and exotic tree species, surrounded by modified residential areas. </t>
  </si>
  <si>
    <t>Jubilee Park, Dunedin</t>
  </si>
  <si>
    <t>Hazard rate detection function had best fit as measured by AICc but was highly sensitive to buffer width. With half-normal function, D=3.35 animals per ha.</t>
  </si>
  <si>
    <t>Ramsey et al. (2005)</t>
  </si>
  <si>
    <t>DENSITY</t>
  </si>
  <si>
    <t>Leg-hold traps, 20 m apart, bait not stated</t>
  </si>
  <si>
    <t>Open country</t>
  </si>
  <si>
    <t>Castle Point, Wairarapa</t>
  </si>
  <si>
    <t>Orongorongo valley</t>
  </si>
  <si>
    <t>Podocarp-broadleaved forest</t>
  </si>
  <si>
    <t>Pigeon Flat</t>
  </si>
  <si>
    <t>Apr-May</t>
  </si>
  <si>
    <t>Details from Efford 2000 paper (Home-range changes by brushtail possums in response to control)</t>
  </si>
  <si>
    <t>Rakiura/Stewart Island</t>
  </si>
  <si>
    <t>Waitarere</t>
  </si>
  <si>
    <t>Turitea</t>
  </si>
  <si>
    <t>Richardson et al. (2017)</t>
  </si>
  <si>
    <t>DENSITY; Mb1, ML</t>
  </si>
  <si>
    <t>Grieve wire cage traps (60 cm x 26 cm x 28 cm), with spring-assisted folding doors triggered by a pendulum bait hook, bait not stated</t>
  </si>
  <si>
    <t>Su/A/W/Sp</t>
  </si>
  <si>
    <t>Mar-Dec</t>
  </si>
  <si>
    <t>Table 2 Grid A, best AICc</t>
  </si>
  <si>
    <t>Table 2 Grid B, best AICc</t>
  </si>
  <si>
    <t>Table 2 Grid C, best AICc</t>
  </si>
  <si>
    <t>Table 2 Grid D, best AICc</t>
  </si>
  <si>
    <t>Rouco et al. (2013)</t>
  </si>
  <si>
    <t>DENSITY; Mt</t>
  </si>
  <si>
    <t>Grieve wire cage traps (60 × 26 × 28 cm) with a spring-assisted folding door triggered by a pendulum hook, placed at 200-m intervals, baited with apple sprinkled with powdered sugar and flour lured with cinnamon oil</t>
  </si>
  <si>
    <t>Highly modified semi-arid grassland/shrubland (rocky outcrops, open grass, dense shrub)</t>
  </si>
  <si>
    <t>Aldinga, Central Otago</t>
  </si>
  <si>
    <t>March</t>
  </si>
  <si>
    <t>Model with best AIC used</t>
  </si>
  <si>
    <t>DENSITY; Mbct</t>
  </si>
  <si>
    <t>Dark Faces, Central Otago</t>
  </si>
  <si>
    <t>Sweetapple &amp; Nugent (2018)</t>
  </si>
  <si>
    <t>Direct measurement of sigma using GPS tracking. g0 estimated by reparameterising the  half-normal detection kernel model with the measured mean sigma and sampling intensity for each site.</t>
  </si>
  <si>
    <t>Leg-hold traps</t>
  </si>
  <si>
    <t>Open country/podocarp-broadleaved forest</t>
  </si>
  <si>
    <t>Seral Kunzea/mixed hardwoods</t>
  </si>
  <si>
    <t>Claverley</t>
  </si>
  <si>
    <t>2015-2017</t>
  </si>
  <si>
    <t>April/May</t>
  </si>
  <si>
    <t>Extracted from Tables 2-3</t>
  </si>
  <si>
    <t>Podocarp-hardwood forest</t>
  </si>
  <si>
    <t>North Taupo</t>
  </si>
  <si>
    <t>March/April</t>
  </si>
  <si>
    <t>Leader Valley</t>
  </si>
  <si>
    <t>Dec-Feb</t>
  </si>
  <si>
    <t>Seral and mature broadleaved hardwoods</t>
  </si>
  <si>
    <t>Purakaunui</t>
  </si>
  <si>
    <t>Adams et al. (2014)</t>
  </si>
  <si>
    <t>F</t>
  </si>
  <si>
    <t>Home-range size</t>
  </si>
  <si>
    <t>100% MCP</t>
  </si>
  <si>
    <t>Dunedin</t>
  </si>
  <si>
    <t>Sp/Su</t>
  </si>
  <si>
    <t>2010-2011</t>
  </si>
  <si>
    <t>Sep-Feb, Sep-Dec</t>
  </si>
  <si>
    <t>Home-range mean and range values converted to sigma (n=13)</t>
  </si>
  <si>
    <t>M</t>
  </si>
  <si>
    <t>Home-range mean and range values converted to sigma (n=11)</t>
  </si>
  <si>
    <t>Unpublished Dept. of Scientific and Industrial Research report</t>
  </si>
  <si>
    <t>Brockie et al. (1987)</t>
  </si>
  <si>
    <t>74.26-180.3</t>
  </si>
  <si>
    <t>Radio-tracking</t>
  </si>
  <si>
    <t>Pasture/scrub/willows</t>
  </si>
  <si>
    <t>Home-range mean and range values converted to sigma</t>
  </si>
  <si>
    <t>34.16-236.19</t>
  </si>
  <si>
    <t>Contract report</t>
  </si>
  <si>
    <t>Byrom et al. (2008)</t>
  </si>
  <si>
    <t>10.8-78.4</t>
  </si>
  <si>
    <t>Mixture of scrub, pasture, and tussock habitat and covering a range of elevations from valley bottoms to ridgelines at higher elevations</t>
  </si>
  <si>
    <t>Molesworth Station</t>
  </si>
  <si>
    <t>2005-2006</t>
  </si>
  <si>
    <t>Home-range mean and range values converted to sigma. Adult estimates, n=14.</t>
  </si>
  <si>
    <t>15.1-128.4</t>
  </si>
  <si>
    <t>Home-range mean and range values converted to sigma. Adult estimates, n=8.</t>
  </si>
  <si>
    <t>PhD Thesis</t>
  </si>
  <si>
    <t>Clout (1977)</t>
  </si>
  <si>
    <t/>
  </si>
  <si>
    <t>Pine plantation</t>
  </si>
  <si>
    <t>Crawley (1973)</t>
  </si>
  <si>
    <t>7.28-39.89</t>
  </si>
  <si>
    <t>3.99-44.89</t>
  </si>
  <si>
    <t>Fitzgerald &amp; Innes (2017)</t>
  </si>
  <si>
    <t>29.045-51.054</t>
  </si>
  <si>
    <t>MCP</t>
  </si>
  <si>
    <t>Urban gullies</t>
  </si>
  <si>
    <t>Hamilton</t>
  </si>
  <si>
    <t>Sep-Oct</t>
  </si>
  <si>
    <t>Author contacted to obtain home-range areas (n=2). Home-range area mean, SE and range values converted to sigma.</t>
  </si>
  <si>
    <t>16.652-32.348</t>
  </si>
  <si>
    <t>Green &amp; Coleman (1986)</t>
  </si>
  <si>
    <t>36.41-185.66</t>
  </si>
  <si>
    <t>Open country / Podocarp-broadleaved forest</t>
  </si>
  <si>
    <t>Forested, north-facing slope and adjacent pasture</t>
  </si>
  <si>
    <t>Mt Bryan Olynn, Westland</t>
  </si>
  <si>
    <t>1977-1978</t>
  </si>
  <si>
    <t>From Table 3.1 of Montague (2000). Home-range mean and range values converted to sigma</t>
  </si>
  <si>
    <t>47.19-155.84</t>
  </si>
  <si>
    <t>Jolly (1976)</t>
  </si>
  <si>
    <t>35.68-43.69</t>
  </si>
  <si>
    <t>Pasture/scrub/remnant forest</t>
  </si>
  <si>
    <t>12.61-25.23</t>
  </si>
  <si>
    <t>Paterson et al. (1995)</t>
  </si>
  <si>
    <t>7.28-68.31</t>
  </si>
  <si>
    <t>mixture of open savannah woodland with improved pasture on the southern half, and mixed forest and scrub on the northern half</t>
  </si>
  <si>
    <t>Wairarapa coastline</t>
  </si>
  <si>
    <t>1990-1992</t>
  </si>
  <si>
    <t>Oct-Apr</t>
  </si>
  <si>
    <t>5.15-35.08</t>
  </si>
  <si>
    <t>Pech et al. (2010)</t>
  </si>
  <si>
    <t>59.47-89.19</t>
  </si>
  <si>
    <t>Beech forest</t>
  </si>
  <si>
    <t>Kaimanawa Range</t>
  </si>
  <si>
    <t>2007-2008</t>
  </si>
  <si>
    <t>Oct-Mar</t>
  </si>
  <si>
    <t>59.83-82.71</t>
  </si>
  <si>
    <t>May-Oct</t>
  </si>
  <si>
    <t>38.33-46.23</t>
  </si>
  <si>
    <t>35.08-42.02</t>
  </si>
  <si>
    <t>Unpublished dataset</t>
  </si>
  <si>
    <t>Ramsey (from Table 3.1 of Montague (2000))</t>
  </si>
  <si>
    <t>Pasture/remnant forest</t>
  </si>
  <si>
    <t>Rouco et al. (2016)</t>
  </si>
  <si>
    <t>95% KDE</t>
  </si>
  <si>
    <t>GPS tracking</t>
  </si>
  <si>
    <t>Alexandra</t>
  </si>
  <si>
    <t>2011-2014</t>
  </si>
  <si>
    <t>Home-range mean values converted to sigma (n=21). Possum chew card index = 83.5% pre-treatment and 29.1% post-treatment.</t>
  </si>
  <si>
    <t>Poolburn</t>
  </si>
  <si>
    <t>Home-range mean values converted to sigma (n=17). Possum chew card index = 8.0% pre-treatment and 3.1% post-treatment.</t>
  </si>
  <si>
    <t>MSc thesis</t>
  </si>
  <si>
    <t>Triggs (1982)</t>
  </si>
  <si>
    <t>Pine, scrub, forest areas</t>
  </si>
  <si>
    <t>Warburton (1977)</t>
  </si>
  <si>
    <t>14.56-20.6</t>
  </si>
  <si>
    <t>10.3-27.25</t>
  </si>
  <si>
    <t>Ward (1978)</t>
  </si>
  <si>
    <t>40.55-50.45</t>
  </si>
  <si>
    <t>34.16-39.89</t>
  </si>
  <si>
    <t>Whyte et al. (2013)</t>
  </si>
  <si>
    <t>95% KDE, Program Mark for density estimates</t>
  </si>
  <si>
    <t>English oaks and sycamores, with surrounding paddocks of pasture species and kale (Brassica oleracea)</t>
  </si>
  <si>
    <t>Hororata and Whitecliffs</t>
  </si>
  <si>
    <t>Jan-Feb</t>
  </si>
  <si>
    <t>High density site. Home-range mean and range values converted to sigma</t>
  </si>
  <si>
    <t>Pine and gorse (Ulex europaeus), with surrounding paddocks of pasture species</t>
  </si>
  <si>
    <t>Low density site 1. Home-range mean and range values converted to sigma</t>
  </si>
  <si>
    <t>Low density site 2. Home-range mean and range values converted to sigma</t>
  </si>
  <si>
    <t>Winter (1963)</t>
  </si>
  <si>
    <t>16.28-43.69</t>
  </si>
  <si>
    <t>Modified forest, urban</t>
  </si>
  <si>
    <t>30.03-48.85</t>
  </si>
  <si>
    <t>Yockney et al. (2013)</t>
  </si>
  <si>
    <t>99.85-139.7</t>
  </si>
  <si>
    <t>Grass/scrubland</t>
  </si>
  <si>
    <t>Muzzle and Molesworth stations</t>
  </si>
  <si>
    <t>2009-2010</t>
  </si>
  <si>
    <t>Sep-Feb</t>
  </si>
  <si>
    <t>Home-range mean and CI values converted to sigma (n=15)</t>
  </si>
  <si>
    <t>73.55-105.02</t>
  </si>
  <si>
    <t>Home-range mean and CI values converted to sigma (n=12)</t>
  </si>
  <si>
    <t>Ship rat</t>
  </si>
  <si>
    <t>secr</t>
  </si>
  <si>
    <t>Live rat cage traps, 7.5 m spacing in a hollow grid set up (96 traps per grid), baited with peanut butter</t>
  </si>
  <si>
    <t>Lake Alabaster, Fiordland</t>
  </si>
  <si>
    <t>July</t>
  </si>
  <si>
    <t>Jan</t>
  </si>
  <si>
    <t>Oct</t>
  </si>
  <si>
    <t>Efford &amp; Hunter (2018)</t>
  </si>
  <si>
    <t>0.16-0.56</t>
  </si>
  <si>
    <t>7.94-14.13</t>
  </si>
  <si>
    <t>15.2-30.6</t>
  </si>
  <si>
    <t>M1, ML</t>
  </si>
  <si>
    <t>10 × 10 grid of metal mesh traps spaced 25 m apart. Motion-activated trail cameras were placed on a 10 × 10 grid off-set from the traps.  Camera sites were baited with a sweetened hazelnut cocoa spread (‘Nutella’) and chocolate buttons in a wire mesh cage staked to the ground</t>
  </si>
  <si>
    <t>Red beech</t>
  </si>
  <si>
    <t>Rappahannock, near Springs Junction</t>
  </si>
  <si>
    <t>W/Sp/Su/A</t>
  </si>
  <si>
    <t>2014-2015</t>
  </si>
  <si>
    <t>All year</t>
  </si>
  <si>
    <t>0.24-1.07</t>
  </si>
  <si>
    <t>4.39-8.34</t>
  </si>
  <si>
    <t>22.3-51.6</t>
  </si>
  <si>
    <t>Shenandoah, near Springs Junction</t>
  </si>
  <si>
    <t>secr; ML</t>
  </si>
  <si>
    <t>Peak Stream, Orongorongo Valley</t>
  </si>
  <si>
    <t>Nov</t>
  </si>
  <si>
    <t>Mar</t>
  </si>
  <si>
    <t>May</t>
  </si>
  <si>
    <t>22% beech, 78% podocarp-broadleaved forest</t>
  </si>
  <si>
    <t>Dec</t>
  </si>
  <si>
    <t>Wootton Stream, Orongorongo Valley</t>
  </si>
  <si>
    <t>McCulloch (2009)</t>
  </si>
  <si>
    <t>Not recorded</t>
  </si>
  <si>
    <t>DENSITY; ML, Mb</t>
  </si>
  <si>
    <t>Hair-snag tubes</t>
  </si>
  <si>
    <t>7-day survey with daily checks, 25 m spacing, baited with peanut butter</t>
  </si>
  <si>
    <t>Table 3.1</t>
  </si>
  <si>
    <t>Hazard rate</t>
  </si>
  <si>
    <t>DENSITY; ML, M0</t>
  </si>
  <si>
    <t>W/Sp</t>
  </si>
  <si>
    <t>July, Sept</t>
  </si>
  <si>
    <t>Table 3.4</t>
  </si>
  <si>
    <t>Nathan (2016)</t>
  </si>
  <si>
    <t>0.030-0.353</t>
  </si>
  <si>
    <t>8.93-23.96</t>
  </si>
  <si>
    <t>4.10-20.46</t>
  </si>
  <si>
    <t>Tomahawk live traps, on a grid with 25m spacing, baited with a mixture of peanut butter and oats</t>
  </si>
  <si>
    <t>Kauri forest</t>
  </si>
  <si>
    <t>Huapai Reserve</t>
  </si>
  <si>
    <t>0.003-0.063</t>
  </si>
  <si>
    <t>17.02-58.10</t>
  </si>
  <si>
    <t>0.008-0.147</t>
  </si>
  <si>
    <t>4.30-43.19</t>
  </si>
  <si>
    <t>Oratia Reserve</t>
  </si>
  <si>
    <t>&lt;0.001-0.028</t>
  </si>
  <si>
    <t>0.210-0.744</t>
  </si>
  <si>
    <t>4.57-8.48</t>
  </si>
  <si>
    <t>6.23-17.38</t>
  </si>
  <si>
    <t>May-June</t>
  </si>
  <si>
    <t>0.039-0.180</t>
  </si>
  <si>
    <t>9.57-18.69</t>
  </si>
  <si>
    <t>0.075-0.427</t>
  </si>
  <si>
    <t>9.93-40.15</t>
  </si>
  <si>
    <t>June-July</t>
  </si>
  <si>
    <t>0.007-0.088</t>
  </si>
  <si>
    <t>Estimates from measured p(encounter) and p(interaction | encounter)</t>
  </si>
  <si>
    <t>Tracking Tunnels</t>
  </si>
  <si>
    <t>Huapai and Oratia Reserves</t>
  </si>
  <si>
    <t>A/W</t>
  </si>
  <si>
    <t>2013-2014</t>
  </si>
  <si>
    <t>See Section 5.3.2.2 of Nathan2016 for details on how these parameters were estimated</t>
  </si>
  <si>
    <t>Wilson et al. (2007a)</t>
  </si>
  <si>
    <t>Metal mesh cage traps (27x17x13cm) or Elliott sheet aluminium box traps (32x9x10cm), arranged in open 3.2-ha squares of 48 traps 15m apart, baited with peanut butter and oatmeal</t>
  </si>
  <si>
    <t>April</t>
  </si>
  <si>
    <t>Low</t>
  </si>
  <si>
    <t>Daniel (1972)</t>
  </si>
  <si>
    <t>&gt; 0.5-3.9</t>
  </si>
  <si>
    <t>Mixed podocarp-rata-broadleaf forest, southern beech on study site corner</t>
  </si>
  <si>
    <t>1966-1968</t>
  </si>
  <si>
    <t>Dowding &amp; Murphy (1994)</t>
  </si>
  <si>
    <t>Puketi forest</t>
  </si>
  <si>
    <t>5.607-13.177</t>
  </si>
  <si>
    <t>Author contacted to obtain home-range areas (n=5). Home-range area mean, SE and range values converted to sigma.</t>
  </si>
  <si>
    <t>9.525-11.412</t>
  </si>
  <si>
    <t>Author contacted to obtain home-range areas (n=3). Home-range area mean, SE and range values converted to sigma.</t>
  </si>
  <si>
    <t>Harper &amp; Rutherford (2016)</t>
  </si>
  <si>
    <t>Tūpare (Oleria colensoi), rātā (Metrosideros umbellata) and hebe (Hebe elliptica). Large areas of open ground with deep leaf litter</t>
  </si>
  <si>
    <t>Big South Cape Island/Taukihepa</t>
  </si>
  <si>
    <t>10.6-11.6</t>
  </si>
  <si>
    <t>2.71-3.75</t>
  </si>
  <si>
    <t>Hickson et al. (1986)</t>
  </si>
  <si>
    <t>11.28-20.73</t>
  </si>
  <si>
    <t>1.8-2.3</t>
  </si>
  <si>
    <t>Southern rata (Metrosideros umbellata), kamahi (Weinmannia racemosa), rimu (Dacrydium cupressinum), miro (Prumnopitys jerruginea)</t>
  </si>
  <si>
    <t>Halfmoon Bay, Stewart Island</t>
  </si>
  <si>
    <t>1984-1985</t>
  </si>
  <si>
    <t>Sigma converted from mean home range size (ha) extracted from Table 4 (n=9).</t>
  </si>
  <si>
    <t>Hooker &amp; Innes (1995)</t>
  </si>
  <si>
    <r>
      <t>Tawa (</t>
    </r>
    <r>
      <rPr>
        <i/>
        <sz val="11"/>
        <rFont val="Calibri"/>
        <family val="2"/>
        <scheme val="minor"/>
      </rPr>
      <t>Beilschmiedia tawa</t>
    </r>
    <r>
      <rPr>
        <sz val="11"/>
        <rFont val="Calibri"/>
        <family val="2"/>
        <scheme val="minor"/>
      </rPr>
      <t>) and kohekohe (</t>
    </r>
    <r>
      <rPr>
        <i/>
        <sz val="11"/>
        <rFont val="Calibri"/>
        <family val="2"/>
        <scheme val="minor"/>
      </rPr>
      <t>Dysoxylum spectabile</t>
    </r>
    <r>
      <rPr>
        <sz val="11"/>
        <rFont val="Calibri"/>
        <family val="2"/>
        <scheme val="minor"/>
      </rPr>
      <t>) forest</t>
    </r>
  </si>
  <si>
    <t>Rotoehu tawa forest</t>
  </si>
  <si>
    <t>1991-1992</t>
  </si>
  <si>
    <t>Dec-Jan</t>
  </si>
  <si>
    <t>Innes &amp; Skipworth (1983)</t>
  </si>
  <si>
    <t xml:space="preserve">Isolated forest fragment (0.22 ha) comprising mahoe (Melicytus ramiflorus), tarata (Pittosporum eugenioides), and some karaka (Corynocarpus laevigatus), red beech (Nothofagus fusca), exotic tree lucerne (Cytisus proliferus). Surrounded by pasture and lawns. </t>
  </si>
  <si>
    <t>Greenwood's Bush, Palmerston North</t>
  </si>
  <si>
    <t>1976-1977</t>
  </si>
  <si>
    <t>Oct-Jan</t>
  </si>
  <si>
    <t>MSc Thesis</t>
  </si>
  <si>
    <t>Latham (2006)</t>
  </si>
  <si>
    <t xml:space="preserve">6.73-22.43 </t>
  </si>
  <si>
    <t>Swamp/Podocarp-broadleaved forest</t>
  </si>
  <si>
    <t>Ponui Island</t>
  </si>
  <si>
    <t>Oct,Dec</t>
  </si>
  <si>
    <t>95% MCP</t>
  </si>
  <si>
    <t>Jul</t>
  </si>
  <si>
    <t>Pryde et al. (2005)</t>
  </si>
  <si>
    <t>63.107-77.581</t>
  </si>
  <si>
    <t>Eglington Valley</t>
  </si>
  <si>
    <t>Sigma converted from mean home range size (ha) extracted from Table 1 (n=2)</t>
  </si>
  <si>
    <t>Sigma converted from mean home range size (ha) extracted from Table 1 (n=1)</t>
  </si>
  <si>
    <t>Norway rat</t>
  </si>
  <si>
    <t>Bramley (2014)</t>
  </si>
  <si>
    <t>29.04-105.55</t>
  </si>
  <si>
    <t>Exotic grassland</t>
  </si>
  <si>
    <t>Kapiti Island</t>
  </si>
  <si>
    <t>June-Sep</t>
  </si>
  <si>
    <t>Sigma converted from mean home range size (ha) extracted from Table 1 (n=7). Rats at high density pre-eradication.</t>
  </si>
  <si>
    <t>Sigma converted from mean home range size (ha) extracted from Table 1 (n=1). Rats at high density pre-eradication.</t>
  </si>
  <si>
    <t>5.930-21.292</t>
  </si>
  <si>
    <t>Author contacted to obtain home-range areas (n=8). Home-range area mean, SE and range values converted to sigma.</t>
  </si>
  <si>
    <t>Author contacted to obtain home-range areas (n=1). Home-range area mean, SE and range values converted to sigma.</t>
  </si>
  <si>
    <t>17.08-46.06</t>
  </si>
  <si>
    <t>0.17-0.21</t>
  </si>
  <si>
    <t>Coastal forest 2km outside of settlement. Southern rata (Metrosideros umbellata), kamahi (Weinmannia racemosa), rimu (Dacrydium cupressinum), miro (Prumnopitys jerruginea)</t>
  </si>
  <si>
    <t>Sigma converted from mean home range size (ha) extracted from Table 4 (n=2).</t>
  </si>
  <si>
    <t>Moors (1985)</t>
  </si>
  <si>
    <t>20.60-30.90</t>
  </si>
  <si>
    <t>2.6-4.2</t>
  </si>
  <si>
    <t>Motuhoropapa Island, Noises Islands, Hauraki Gulf</t>
  </si>
  <si>
    <t xml:space="preserve">Sigma converted from mean home range size (ha)  (n=3). </t>
  </si>
  <si>
    <t>Kiore</t>
  </si>
  <si>
    <t>Conference Proceedings</t>
  </si>
  <si>
    <t>Gronwald &amp; Russell (2020)</t>
  </si>
  <si>
    <t>Live cage traps, 25 m spacing, baited with peanut butter and oats</t>
  </si>
  <si>
    <t>Mixed broadleaf forest with old puriri, kauri and kanuka.</t>
  </si>
  <si>
    <t>Glenfern Sanctuary, Aotea/Great Barrier Island</t>
  </si>
  <si>
    <t>Su/A</t>
  </si>
  <si>
    <t>Feb-Mar</t>
  </si>
  <si>
    <t>Sigma was held constant across all 3 sites and both years. Authors were contacted for sigma value.</t>
  </si>
  <si>
    <t>Mature and rejuvenating coastal podocarp-broadleaved forest and kanuka scrub.</t>
  </si>
  <si>
    <t>Windy Hill Sanctuary, Aotea/Great Barrier Island</t>
  </si>
  <si>
    <t>Aug</t>
  </si>
  <si>
    <t>Benthorn, Aotea/Great Barrier Island</t>
  </si>
  <si>
    <t>3.99-12.61</t>
  </si>
  <si>
    <t>Sigma converted from mean home range size (ha) extracted from Table 1 (n=6). Rats at high density.</t>
  </si>
  <si>
    <t>5.15-12.82</t>
  </si>
  <si>
    <t>Sigma converted from mean home range size (ha) extracted from Table 1 (n=5). Rats at high density.</t>
  </si>
  <si>
    <t>House mouse</t>
  </si>
  <si>
    <t>Efford (2004)</t>
  </si>
  <si>
    <t>Uniform</t>
  </si>
  <si>
    <t>Live ground trap with 20 m spacing, type and bait not stated in the Efford paper</t>
  </si>
  <si>
    <t>Mana Island</t>
  </si>
  <si>
    <t>EXCLUDED because best fit function different from half-normal. Sigma for a uniform detection function is the smallest distance (metres) from home-range centre at which the probability of detection equals zero.</t>
  </si>
  <si>
    <t>Jun</t>
  </si>
  <si>
    <t>Technical report</t>
  </si>
  <si>
    <t>Elliott et al (2015)</t>
  </si>
  <si>
    <t>74-148</t>
  </si>
  <si>
    <t>Longworth live capture mouse traps, 10 m spacing</t>
  </si>
  <si>
    <t>Tussock grassland with srubs and ferns</t>
  </si>
  <si>
    <t>Reef Point, Antipodes Island</t>
  </si>
  <si>
    <t>Table 3, p15</t>
  </si>
  <si>
    <t>North Plains, Antipodes Islands</t>
  </si>
  <si>
    <t>56-98</t>
  </si>
  <si>
    <t>Goldwater (2007)</t>
  </si>
  <si>
    <t>Longworth live capture mouse traps, 7.5 m spacing, baited with peanut butter and oats</t>
  </si>
  <si>
    <t>Juvenile nikau (Rhopalo sapida), taraire (Beilschmiedia taraire) and puriri (Vitex lucens); tree fern species and sub-canopy broadleaf species.</t>
  </si>
  <si>
    <t>Possum Gully, Tawharanui Open Sanctuary</t>
  </si>
  <si>
    <t>MacKay et al. (2019) re-analysed data and estimated sigma = 8-10 metres</t>
  </si>
  <si>
    <t>Juvenile nikau (Rhopalo sapida), supplejack (Ripogonum scandens), coprosma (Coprosma rhamnoides).</t>
  </si>
  <si>
    <t>M16, Tawharanui Open Sanctuary</t>
  </si>
  <si>
    <r>
      <t>Juvenile nikau (Rhopalo sapida), supplejack (</t>
    </r>
    <r>
      <rPr>
        <i/>
        <sz val="11"/>
        <rFont val="Calibri"/>
        <family val="2"/>
        <scheme val="minor"/>
      </rPr>
      <t>Ripogonum scandens</t>
    </r>
    <r>
      <rPr>
        <sz val="11"/>
        <rFont val="Calibri"/>
        <family val="2"/>
        <scheme val="minor"/>
      </rPr>
      <t>), coprosma (</t>
    </r>
    <r>
      <rPr>
        <i/>
        <sz val="11"/>
        <rFont val="Calibri"/>
        <family val="2"/>
        <scheme val="minor"/>
      </rPr>
      <t>Coprosma rhamnoides</t>
    </r>
    <r>
      <rPr>
        <sz val="11"/>
        <rFont val="Calibri"/>
        <family val="2"/>
        <scheme val="minor"/>
      </rPr>
      <t>).</t>
    </r>
  </si>
  <si>
    <r>
      <t>Juvenile nikau (</t>
    </r>
    <r>
      <rPr>
        <i/>
        <sz val="11"/>
        <rFont val="Calibri"/>
        <family val="2"/>
        <scheme val="minor"/>
      </rPr>
      <t>Rhopalo sapida</t>
    </r>
    <r>
      <rPr>
        <sz val="11"/>
        <rFont val="Calibri"/>
        <family val="2"/>
        <scheme val="minor"/>
      </rPr>
      <t>), taraire (</t>
    </r>
    <r>
      <rPr>
        <i/>
        <sz val="11"/>
        <rFont val="Calibri"/>
        <family val="2"/>
        <scheme val="minor"/>
      </rPr>
      <t>Beilschmiedia taraire</t>
    </r>
    <r>
      <rPr>
        <sz val="11"/>
        <rFont val="Calibri"/>
        <family val="2"/>
        <scheme val="minor"/>
      </rPr>
      <t>) and puriri (</t>
    </r>
    <r>
      <rPr>
        <i/>
        <sz val="11"/>
        <rFont val="Calibri"/>
        <family val="2"/>
        <scheme val="minor"/>
      </rPr>
      <t>Vitex lucens</t>
    </r>
    <r>
      <rPr>
        <sz val="11"/>
        <rFont val="Calibri"/>
        <family val="2"/>
        <scheme val="minor"/>
      </rPr>
      <t>); tree fern species and sub-canopy broadleaf species.</t>
    </r>
  </si>
  <si>
    <t>September</t>
  </si>
  <si>
    <t>Reynolds (2015)</t>
  </si>
  <si>
    <t>Not reported, but see Comments</t>
  </si>
  <si>
    <t>Not reported</t>
  </si>
  <si>
    <t>56.07-184.86</t>
  </si>
  <si>
    <t>secr and direct measurement of interaction probability from field observations</t>
  </si>
  <si>
    <t>Philproof mini bait station nailed to tree with base of station 5 cm off ground, 200g non-toxic Pestoff 20R cereal bait</t>
  </si>
  <si>
    <t>Grass/scrubland, manuka</t>
  </si>
  <si>
    <t xml:space="preserve">Milk Tree study grid, Maud Island </t>
  </si>
  <si>
    <t>Pr(interaction | encounter) = 0.46, Pr(no approach | encounter) = 0.21</t>
  </si>
  <si>
    <t>62.6-305.78</t>
  </si>
  <si>
    <t>Native remnant forest with open understory, mahoe, kohekohe, kawakawa, juvenile nikau, ferns.</t>
  </si>
  <si>
    <t>Lodge study grid, Maud Island</t>
  </si>
  <si>
    <t>Pr(interaction | encounter) = 0.45, Pr(no approach | encounter) = 0.32</t>
  </si>
  <si>
    <t>10.36-114.55</t>
  </si>
  <si>
    <t>Exotic pine</t>
  </si>
  <si>
    <t>Pines study grid, Moturekareka Island</t>
  </si>
  <si>
    <t>Pr(interaction | encounter) = 0.43, Pr(no approach | encounter) = 0.27</t>
  </si>
  <si>
    <t>Victor Professional snap trap with corflute cover, baited with peanutbutter</t>
  </si>
  <si>
    <t>Pr(interaction | encounter) = 0.59, Pr(no approach | encounter) = 0.17</t>
  </si>
  <si>
    <t>Pr(interaction | encounter) = 0.58, Pr(no approach | encounter) = 0.26</t>
  </si>
  <si>
    <t>Pr(interaction | encounter) = 0.56, Pr(no approach | encounter) = 0.21</t>
  </si>
  <si>
    <t>Connovation tracking tunnel, baited with peanutbutter</t>
  </si>
  <si>
    <t>Pr(interaction | encounter) = 0.54, Pr(no approach | encounter) = 0.14</t>
  </si>
  <si>
    <t>Pr(interaction | encounter) = 0.53, Pr(no approach | encounter) = 0.22</t>
  </si>
  <si>
    <t>Pr(interaction | encounter) = 0.51, Pr(no approach | encounter) = 0.18</t>
  </si>
  <si>
    <t>Russell (2012)</t>
  </si>
  <si>
    <t>0.02-0.06</t>
  </si>
  <si>
    <t>9.48-18.26</t>
  </si>
  <si>
    <t>56-125</t>
  </si>
  <si>
    <t>Reef Point, Antipodes Islands</t>
  </si>
  <si>
    <t>Adult</t>
  </si>
  <si>
    <t>0.13-0.31</t>
  </si>
  <si>
    <t>2.70-5.20</t>
  </si>
  <si>
    <t>37-111</t>
  </si>
  <si>
    <t>Juvenile</t>
  </si>
  <si>
    <t>36-86</t>
  </si>
  <si>
    <t>2-14</t>
  </si>
  <si>
    <t>Russell et al (2018)</t>
  </si>
  <si>
    <t>0.02-0.24</t>
  </si>
  <si>
    <t>&lt;1</t>
  </si>
  <si>
    <t>0.1-5.6</t>
  </si>
  <si>
    <t>Tussock grassland and coastal rata forest</t>
  </si>
  <si>
    <t>Port Ross, Auckland Island</t>
  </si>
  <si>
    <t>Sigma was estimated from the Feb 2011 Antipodes Island study of Russell, 2012.</t>
  </si>
  <si>
    <t>Russell et al (2019)</t>
  </si>
  <si>
    <t>12.25-24.12</t>
  </si>
  <si>
    <t>26.4-105.6</t>
  </si>
  <si>
    <t>Tussock grassland, scrub and coastal forest</t>
  </si>
  <si>
    <t>Falla Peninsula, Auckland Island</t>
  </si>
  <si>
    <t xml:space="preserve">Victor kill traps, 10 m spacing </t>
  </si>
  <si>
    <t>Sigma was estimated from the Feb 2019 live-trapping grid using Longworth traps</t>
  </si>
  <si>
    <t>Wilson &amp; Lee (2010)</t>
  </si>
  <si>
    <t>Elliot live traps, baited with peanutbutter and rolled oats, spaced 15 m apart in two concentric squares.</t>
  </si>
  <si>
    <t>Alpine grassland</t>
  </si>
  <si>
    <t>Moderate</t>
  </si>
  <si>
    <t>Borland Valley</t>
  </si>
  <si>
    <t>High</t>
  </si>
  <si>
    <t>Not monitored</t>
  </si>
  <si>
    <t>Flowering intensity probably low</t>
  </si>
  <si>
    <t>Mountain and silver beech</t>
  </si>
  <si>
    <t>Wilson et al. (2018)</t>
  </si>
  <si>
    <t>Longworth live capture mouse traps, grid with 15 m spacing, baited with peanut butter and rolled oats</t>
  </si>
  <si>
    <t>Tawa (Beilschmiedia tawa) with frequent mangeao (Litsea calicaris) and kāmahi (Weinmannia racemosa), and above 600 m by tawa and kāmahi, with scattered rimu (Dacrydium cupressinum) and tāwari (Ixerba brexioides)</t>
  </si>
  <si>
    <t>Maungatautari (mammal-resistant fenced exclosure), Waikato</t>
  </si>
  <si>
    <t>2011-2016</t>
  </si>
  <si>
    <t>pop = QH,</t>
  </si>
  <si>
    <t>pop = MH,</t>
  </si>
  <si>
    <t>pop = ML,</t>
  </si>
  <si>
    <t>MacKay et al. (2019)</t>
  </si>
  <si>
    <t>8-10</t>
  </si>
  <si>
    <t>&gt;150</t>
  </si>
  <si>
    <t>ML</t>
  </si>
  <si>
    <t>Podocarp-broadleaved forest, grassland and dunes</t>
  </si>
  <si>
    <t>Tawharanui Open Sanctuary</t>
  </si>
  <si>
    <t>A/W/Sp</t>
  </si>
  <si>
    <t>Apr-Sep</t>
  </si>
  <si>
    <t>Source population sigma estimates using data from Goldwater et al. 2007</t>
  </si>
  <si>
    <t>17-25</t>
  </si>
  <si>
    <t>16.8-25.8</t>
  </si>
  <si>
    <t>Longworth live capture mouse trap, baited with peanut butter on a carrot disk and oats</t>
  </si>
  <si>
    <t>Dense or mixed shrub cover and open grassland</t>
  </si>
  <si>
    <t>Saddle Island, Hauraki Gulf</t>
  </si>
  <si>
    <t>Su/A/W</t>
  </si>
  <si>
    <t>Jan-Aug</t>
  </si>
  <si>
    <t>Pre-eradication established population sigma estimates using data from MacKay et al. 2011</t>
  </si>
  <si>
    <t>Wilson et al. (2007b)</t>
  </si>
  <si>
    <t>Elliott live capture traps, 20 m grid spacing, baited with peanut butter and oats</t>
  </si>
  <si>
    <t>high (ca 1400-1700 seeds/m2)</t>
  </si>
  <si>
    <t>Waitutu Forest, Fiordland</t>
  </si>
  <si>
    <t>Only sigma values reported, author contacted for estimates and density converted from animals/km2.</t>
  </si>
  <si>
    <t>low (&lt;250 seeds/m2)</t>
  </si>
  <si>
    <t>Fitzgerald et al. (1981)</t>
  </si>
  <si>
    <t>Minimum home range area (n=5)</t>
  </si>
  <si>
    <t>Aug-Sep</t>
  </si>
  <si>
    <t>Sigma calculated from home range areas extracted from Table 3. Density (M&amp;F combined) extracted from Fig 6a and averaged over trapping period.</t>
  </si>
  <si>
    <t>Minimum home range area (n=4)</t>
  </si>
  <si>
    <t>Nov-Dec</t>
  </si>
  <si>
    <t>Minimum home range area (n=3)</t>
  </si>
  <si>
    <t>Minimum home range area (n=1)</t>
  </si>
  <si>
    <t>MacKay et al. (2011)</t>
  </si>
  <si>
    <t xml:space="preserve">Home range estimates using harmonic mean estimation and 95% range core in Ranges7 software. Density estimates using Program MARK, closed capture model. </t>
  </si>
  <si>
    <t>Sigma calculated from home range areas from radio tracking and trapping data combined (n=15). Density (M&amp;F combined) extracted from Table 5 and averaged over trapping period.</t>
  </si>
  <si>
    <t>Sigma calculated from home range areas from radio tracking and trapping data combined (n=9). Density (M&amp;F combined) extracted from Table 5 and averaged over trapping period.</t>
  </si>
  <si>
    <t>Stoat</t>
  </si>
  <si>
    <t>Anderson et al. (2016)</t>
  </si>
  <si>
    <t>0.009-0.027</t>
  </si>
  <si>
    <t>295.35-417.77</t>
  </si>
  <si>
    <t>0.000-0.022</t>
  </si>
  <si>
    <t>Bayesian inferential model</t>
  </si>
  <si>
    <t>Bayesian inference with a spatially-explicit hierarchical model using capture-no capture data from kill traps</t>
  </si>
  <si>
    <t>Kill traps</t>
  </si>
  <si>
    <t>DOC150 kill-traps, approx. 100 m spacing, baited with eggs and rabbit meat</t>
  </si>
  <si>
    <t>Resolution Island</t>
  </si>
  <si>
    <t>Su/W/Sp</t>
  </si>
  <si>
    <t>2008-2015</t>
  </si>
  <si>
    <t>Jan, Nov, July</t>
  </si>
  <si>
    <t>90% CI for all estimates.</t>
  </si>
  <si>
    <t>Clayton et al. (2011)</t>
  </si>
  <si>
    <t>0.07-0.22</t>
  </si>
  <si>
    <t>322-489</t>
  </si>
  <si>
    <t>0.0031-0.0074</t>
  </si>
  <si>
    <t>Hair-snagging tubes, 200 m spacing along track network, baited with fresh rabbit meat</t>
  </si>
  <si>
    <t>May-Aug</t>
  </si>
  <si>
    <t>Density converted from km-2 to  ha-1</t>
  </si>
  <si>
    <t>Efford et al. (2009)</t>
  </si>
  <si>
    <t>Sticky hair traps</t>
  </si>
  <si>
    <t>Matakitaki valley</t>
  </si>
  <si>
    <t>December</t>
  </si>
  <si>
    <t>Density converted from km-2 to  ha-1. Hazard function shape fixed b=100.</t>
  </si>
  <si>
    <t>Smith et al. (2008)</t>
  </si>
  <si>
    <t>Aluminium Elliot B traps and wooden Edgar traps, 200m apart, baited with chicken egg and a chunk of fresh rabbit meat</t>
  </si>
  <si>
    <t>Borland Valley, Fiordland</t>
  </si>
  <si>
    <t>Jan &amp; March</t>
  </si>
  <si>
    <t>Jan &amp; April</t>
  </si>
  <si>
    <t>Alterio (1998)</t>
  </si>
  <si>
    <t>262.56-414.51</t>
  </si>
  <si>
    <t>Yes, 1.5 yrs after mast</t>
  </si>
  <si>
    <t>Maruia</t>
  </si>
  <si>
    <t>Aug, Sep</t>
  </si>
  <si>
    <t>169.22-267.56</t>
  </si>
  <si>
    <t>Cuthbert &amp; Sommer (2002)</t>
  </si>
  <si>
    <t>83-99</t>
  </si>
  <si>
    <t>Snow tussock, mountain ribbonwood and snow totara</t>
  </si>
  <si>
    <t>Kowhai Valley, Hutton's shearwater</t>
  </si>
  <si>
    <t>Home-range mean, SE and range values converted to sigma from "Home-range area (ha)" entries in paper (Table1)</t>
  </si>
  <si>
    <t>159-160</t>
  </si>
  <si>
    <t>63-71</t>
  </si>
  <si>
    <t>Unpublished report DOC Investigation 3405</t>
  </si>
  <si>
    <t>Dowding &amp; Elliott (2003)</t>
  </si>
  <si>
    <t>Braided riverbed</t>
  </si>
  <si>
    <t>Gillies et al. (2007)</t>
  </si>
  <si>
    <t>65.13-332.91</t>
  </si>
  <si>
    <t>Kauri/podocarp-broadleaved forest</t>
  </si>
  <si>
    <t>Trounson Kauri Park, Northland</t>
  </si>
  <si>
    <t>1996-2000</t>
  </si>
  <si>
    <t>164.45-243.71</t>
  </si>
  <si>
    <t>1996-2001</t>
  </si>
  <si>
    <t>Miller et al. (2001)</t>
  </si>
  <si>
    <t>Temperate rainforest dominated by conifers, mainly rimu, some miro, silver pine and kahikatea on glacial landforms</t>
  </si>
  <si>
    <t>Okarito Forest, Saltwater Forest, south Westland</t>
  </si>
  <si>
    <t>Home-range mean, SE and range values converted to sigma from "MCP" entries in paper (Table1)</t>
  </si>
  <si>
    <t>227-490</t>
  </si>
  <si>
    <t>281-297</t>
  </si>
  <si>
    <t>1997-1998</t>
  </si>
  <si>
    <t>242-308</t>
  </si>
  <si>
    <t>249-262</t>
  </si>
  <si>
    <t>126-276</t>
  </si>
  <si>
    <t>130-285</t>
  </si>
  <si>
    <t>193-205</t>
  </si>
  <si>
    <t>Moller &amp; Alterio (1999)</t>
  </si>
  <si>
    <t>187.08-292.19</t>
  </si>
  <si>
    <t>grazed and ungrazed grassland with woody plant species</t>
  </si>
  <si>
    <t>Otago Peninsula</t>
  </si>
  <si>
    <t>Sp/A</t>
  </si>
  <si>
    <t>1992, 1995</t>
  </si>
  <si>
    <t>Sep-Oct, Apr-May</t>
  </si>
  <si>
    <t>246.95-337.66</t>
  </si>
  <si>
    <t>130.27-267.56</t>
  </si>
  <si>
    <t>Murphy &amp; Dowding (1994)</t>
  </si>
  <si>
    <t>124-442</t>
  </si>
  <si>
    <t>Red beech and silver beech, 33% open terrain</t>
  </si>
  <si>
    <t>No, 2 yrs after mast</t>
  </si>
  <si>
    <t>Eglinton Valley, Fiordland</t>
  </si>
  <si>
    <t>1991, 1992</t>
  </si>
  <si>
    <t>Aug, Oct, Dec, Jan, Feb, May</t>
  </si>
  <si>
    <t>Home-range mean, SE and range values converted to sigma from "HR (ha)" entries in paper (Table1)</t>
  </si>
  <si>
    <t>103-314</t>
  </si>
  <si>
    <t>Aug, Jan, Feb, May</t>
  </si>
  <si>
    <t>Murphy &amp; Dowding (1995)</t>
  </si>
  <si>
    <t>163-236</t>
  </si>
  <si>
    <t>Yes, 1 yr after mast</t>
  </si>
  <si>
    <t>Knobs Flat, Eglinton Valley, Fiordland</t>
  </si>
  <si>
    <t>Jan-May</t>
  </si>
  <si>
    <t>Home-range mean, SE and range values converted to sigma from "HR (ha)" entries in paper (Table 2)</t>
  </si>
  <si>
    <t>172-216</t>
  </si>
  <si>
    <t>Smith &amp; Jamieson (2003)</t>
  </si>
  <si>
    <t>94.95-365.56</t>
  </si>
  <si>
    <t>Alpine grassland/beech forest</t>
  </si>
  <si>
    <t>Ettrick Burn, Fana Hut Basin, Mid Dana Basin (Murchison Mountains, Fiordland)</t>
  </si>
  <si>
    <t>2000-2001</t>
  </si>
  <si>
    <t>Dec-Mar</t>
  </si>
  <si>
    <t>134.28-192.67</t>
  </si>
  <si>
    <t>2000-2002</t>
  </si>
  <si>
    <t>Young (1998)</t>
  </si>
  <si>
    <t>Pureora forest</t>
  </si>
  <si>
    <t>Jul-Aug</t>
  </si>
  <si>
    <t>Ferret</t>
  </si>
  <si>
    <t>Efford &amp; Norbury (2005)</t>
  </si>
  <si>
    <t>0.034-0.06</t>
  </si>
  <si>
    <t>Holden live traps baited with rabbit meat, 150-300 m spacing</t>
  </si>
  <si>
    <t>farmland</t>
  </si>
  <si>
    <t>Central Otago farm, site T1</t>
  </si>
  <si>
    <t>Su/Au</t>
  </si>
  <si>
    <t>Feb-May</t>
  </si>
  <si>
    <t>Density values converted from km-2 to  ha-1</t>
  </si>
  <si>
    <t>0.018-0.035</t>
  </si>
  <si>
    <t>Central Otago farms, site T2</t>
  </si>
  <si>
    <t>0.042-0.054</t>
  </si>
  <si>
    <t>Central Otago farms, site B1</t>
  </si>
  <si>
    <t>0.011-0.019</t>
  </si>
  <si>
    <t>Central Otago farms, site B2</t>
  </si>
  <si>
    <t>0.032-0.045</t>
  </si>
  <si>
    <t>Central Otago farms, site B3</t>
  </si>
  <si>
    <t>0.052-0.087</t>
  </si>
  <si>
    <t>Central Otago farms, site C1</t>
  </si>
  <si>
    <t>0.031-0.098</t>
  </si>
  <si>
    <t>Central Otago farms, site C2</t>
  </si>
  <si>
    <t>0.016-0.06</t>
  </si>
  <si>
    <t>Central Otago farms, site C3</t>
  </si>
  <si>
    <t>0.027-0.041</t>
  </si>
  <si>
    <t>Central Otago farms, site P1</t>
  </si>
  <si>
    <t>0.005-0.011</t>
  </si>
  <si>
    <t>Central Otago farms, site P2</t>
  </si>
  <si>
    <t>0.017-0.023</t>
  </si>
  <si>
    <t>Central Otago farms, site P3</t>
  </si>
  <si>
    <t>Baker (1989)</t>
  </si>
  <si>
    <t>189.9-252.26</t>
  </si>
  <si>
    <t>Snow tussock grassland and exotic pastureland</t>
  </si>
  <si>
    <t>Central and coastal Otago</t>
  </si>
  <si>
    <t xml:space="preserve">Mar-Sep </t>
  </si>
  <si>
    <t>Home-range mean, SE and range values converted to sigma from home range areas (n=3) (Ch 3-1.6, p59-64)</t>
  </si>
  <si>
    <t>73.22-228.19</t>
  </si>
  <si>
    <t>Home-range mean and range values converted to sigma. Adult estimates, n=5.</t>
  </si>
  <si>
    <t>Caley &amp; Morriss (2001)</t>
  </si>
  <si>
    <t>mix of alluvial flats, rolling limestone hills and steep hill country, Vegetation dominated by introduced pasture species</t>
  </si>
  <si>
    <t>Scargill Valley, North Canterbury</t>
  </si>
  <si>
    <t>1999, 2000</t>
  </si>
  <si>
    <t>Home-range mean and range values converted to sigma. N=1.</t>
  </si>
  <si>
    <t>Home-range mean and range values converted to sigma. N=5.</t>
  </si>
  <si>
    <t>Unpublished diploma report</t>
  </si>
  <si>
    <t>Dymond (1991)</t>
  </si>
  <si>
    <t>224.45-341.56</t>
  </si>
  <si>
    <t>196.75-330.52</t>
  </si>
  <si>
    <t>Norbury et al. (1998b)</t>
  </si>
  <si>
    <t>100.38-409.36</t>
  </si>
  <si>
    <t>Modified short-tussock grassland</t>
  </si>
  <si>
    <t>Otago/Mackenzie Basin</t>
  </si>
  <si>
    <t>1994-1996</t>
  </si>
  <si>
    <t>Mar-Mar</t>
  </si>
  <si>
    <t>92.11-356.75</t>
  </si>
  <si>
    <t>Pierce (1987)</t>
  </si>
  <si>
    <t>317.42-444.15</t>
  </si>
  <si>
    <t>Mackenzie Basin</t>
  </si>
  <si>
    <t>152.75-345.42</t>
  </si>
  <si>
    <t>Ragg (1997)</t>
  </si>
  <si>
    <t>143.81-263.57</t>
  </si>
  <si>
    <t>0.029-0.082</t>
  </si>
  <si>
    <t>Pastoral farmland</t>
  </si>
  <si>
    <t>Palmerston, East Otago</t>
  </si>
  <si>
    <t>April-June</t>
  </si>
  <si>
    <t>97.7-217.25</t>
  </si>
  <si>
    <t>Ragg (2002)</t>
  </si>
  <si>
    <t>145.64-204.68</t>
  </si>
  <si>
    <t>Central Otago</t>
  </si>
  <si>
    <t>Home-range mean and range values (n=8) (extracted from Table 2 of Byrom et al., 2015) converted to sigma</t>
  </si>
  <si>
    <t>Spurr et al. (1997)</t>
  </si>
  <si>
    <t>178.38-411.94</t>
  </si>
  <si>
    <t>Farmland</t>
  </si>
  <si>
    <t>North Canterbury</t>
  </si>
  <si>
    <t>Home-range mean and range values (extracted from Table 2 of Byrom et al., 2015) converted to sigma</t>
  </si>
  <si>
    <t>162.83-282.04</t>
  </si>
  <si>
    <t>182.78-394.85</t>
  </si>
  <si>
    <t>Home-range mean and CI values converted to sigma (n=5)</t>
  </si>
  <si>
    <t>83.03-219.67</t>
  </si>
  <si>
    <t>Home-range mean and CI values converted to sigma (n=7)</t>
  </si>
  <si>
    <t>32.57-341.56</t>
  </si>
  <si>
    <t>Radio-tracking and trapping</t>
  </si>
  <si>
    <t>Jan-April</t>
  </si>
  <si>
    <t>Home-range mean and range values converted to sigma. N=4, Table 3.2, p32.</t>
  </si>
  <si>
    <t>181.32-408.06</t>
  </si>
  <si>
    <t>Home-range mean and range values converted to sigma. N=1, Table 3.3, p35.</t>
  </si>
  <si>
    <t>121.85-374.87</t>
  </si>
  <si>
    <t>Home-range mean and range values converted to sigma N=11, Table 3.3, p35.</t>
  </si>
  <si>
    <t>Weasel</t>
  </si>
  <si>
    <t>Murphy &amp; Robins [referenced in King &amp; Forsyth (2021) and Haworth (2018)]</t>
  </si>
  <si>
    <t>187.08-282.04</t>
  </si>
  <si>
    <t>Pureora Forest Park</t>
  </si>
  <si>
    <t>Home-range mean and SD values (n=3) converted to sigma. Measured during period of low mouse abundance.</t>
  </si>
  <si>
    <t>100% FCP</t>
  </si>
  <si>
    <t>Home-range value (n=1) converted to sigma. Measured during period of low mouse abundance.</t>
  </si>
  <si>
    <t>Feral Cat</t>
  </si>
  <si>
    <t>Nichols (2018)</t>
  </si>
  <si>
    <t>0.0017-0.227</t>
  </si>
  <si>
    <t>58.67-478.97</t>
  </si>
  <si>
    <t>0.01-0.26</t>
  </si>
  <si>
    <t>JAGS; Spatial Presence-Absence model (Ramsey et al, 2015), and extension of the Chandler &amp; Royle (2013) model</t>
  </si>
  <si>
    <t>Camera Traps</t>
  </si>
  <si>
    <t>Reconyx PC 900 (RECONYX Inc, Holmen, Wisconsin), 7 km2 grid with 500m grid-spacing. Wooden-stake-mounted, with camera base 5 cm above the ground.</t>
  </si>
  <si>
    <t>Pastoral farmland with patches of native bush.</t>
  </si>
  <si>
    <t>Hawke's Bay pastoral farms (Waitere Station; treatment site)</t>
  </si>
  <si>
    <t>Apr-June</t>
  </si>
  <si>
    <t>Pre-treatment estimates from Table 3, p39. Density calculated from estimate of abundance in 7 km2.</t>
  </si>
  <si>
    <t>0.00 – 0.121</t>
  </si>
  <si>
    <t>52.01-623.29</t>
  </si>
  <si>
    <t>0.001-0.24</t>
  </si>
  <si>
    <t>Post-treatment estimates from table 3, p39. Density calculated from estimate of abundance in 7 km2.</t>
  </si>
  <si>
    <t>Unpublished report to HBRC</t>
  </si>
  <si>
    <t>Nichols &amp; Glen (2015)</t>
  </si>
  <si>
    <t>0.086-0.449</t>
  </si>
  <si>
    <t>83.9-311.7</t>
  </si>
  <si>
    <t>Hawke's Bay pastoral farms (Toronui Station; non-treatment site)</t>
  </si>
  <si>
    <t>Excluding post-control density measures as the model did not convergence.</t>
  </si>
  <si>
    <t>Baker et al. (1989)</t>
  </si>
  <si>
    <t>308.955-325.667</t>
  </si>
  <si>
    <t>Feb-Mar, May-Jun, Aug-Sep, Nov-Dec</t>
  </si>
  <si>
    <t>Home-range mean, SE and range values converted to sigma from "Home Range area" entries in paper (Table3.2)</t>
  </si>
  <si>
    <t>162.834-277.296</t>
  </si>
  <si>
    <t>Cruz et al (2014)</t>
  </si>
  <si>
    <t>205.97-1892.38</t>
  </si>
  <si>
    <t>grassland, shrubland and riverbed</t>
  </si>
  <si>
    <t>Upper Ohau river, Mackenzie Basin</t>
  </si>
  <si>
    <t>2009-2012</t>
  </si>
  <si>
    <t>Oct-Feb</t>
  </si>
  <si>
    <t>Breeding season. Home-range mean and range values (extracted from Table 1 in Cruz et al 2014) converted to sigma, n=5</t>
  </si>
  <si>
    <t>164.45-395.52</t>
  </si>
  <si>
    <t>Breeding season. Home-range mean and range values (extracted from Table 1 in Cruz et al 2014) converted to sigma, n=3</t>
  </si>
  <si>
    <t>92.11-1569.13</t>
  </si>
  <si>
    <t>Non-breeding season. Home-range mean and range values (extracted from Table 1 in Cruz et al 2014) converted to sigma, n=10</t>
  </si>
  <si>
    <t>-</t>
  </si>
  <si>
    <t>Non-breeding season. Home-range mean and range values (extracted from Table 1 in Cruz et al 2014) converted to sigma, n=1.</t>
  </si>
  <si>
    <t>Unpublished report to DOC (Waitakere Ranges)</t>
  </si>
  <si>
    <t>Dowding (1997)</t>
  </si>
  <si>
    <t>333.71-424.62</t>
  </si>
  <si>
    <t>Kauri / podocarp-broadleaved forest</t>
  </si>
  <si>
    <t>Peri-urban kauri-podocarp-broadleaved</t>
  </si>
  <si>
    <t>Waitakere Ranges, Auckland</t>
  </si>
  <si>
    <t>Home-range mean and range values (extracted from Table 7 in Glen &amp; Byrom 2014) converted to sigma, n=2</t>
  </si>
  <si>
    <t>Home-range mean and range values (extracted from Table 7 in Glen &amp; Byrom 2014) converted to sigma, n=1</t>
  </si>
  <si>
    <t>Unpublished DM Consultants report to DOC Auckland Conservancy (Motuihe)</t>
  </si>
  <si>
    <t>Dowding (1998)</t>
  </si>
  <si>
    <t>92.11-198.1</t>
  </si>
  <si>
    <t>Farmland with bush fragments</t>
  </si>
  <si>
    <t>Motuihe Island, Auckland</t>
  </si>
  <si>
    <t>Home-range mean and range values (extracted from Table 7 in Glen &amp; Byrom 2014) converted to sigma, n=7</t>
  </si>
  <si>
    <t>79.77-273.44</t>
  </si>
  <si>
    <t>Fitzgerald &amp; Karl (1986)</t>
  </si>
  <si>
    <t>162.834-405.452</t>
  </si>
  <si>
    <t>Open country, mixed beech/podocarp-broadleaved forest</t>
  </si>
  <si>
    <t>Rough pasture and scrub, mixed rata/podocarp-broadleaved forest, beech forest</t>
  </si>
  <si>
    <t>1981-1983</t>
  </si>
  <si>
    <t>Home-range mean, SE and range values converted to sigma from "Approximate area" entries in paper (Table1)</t>
  </si>
  <si>
    <t>102.985-300.25</t>
  </si>
  <si>
    <t>Rough pasture and scrub, mixed rata/podocarp-broadleaved and beech forest</t>
  </si>
  <si>
    <t>254.35-747.26</t>
  </si>
  <si>
    <t>Mixed kauri-podocarp hard-wood forest</t>
  </si>
  <si>
    <t>Waipoua Forest, Northland</t>
  </si>
  <si>
    <t>1996-1997</t>
  </si>
  <si>
    <t>Home-range mean and range values converted to sigma, n=14</t>
  </si>
  <si>
    <t>100.38-381.18</t>
  </si>
  <si>
    <t>1996-1998</t>
  </si>
  <si>
    <t>Home-range mean and range values converted to sigma, n=7</t>
  </si>
  <si>
    <t>Hansen (2010)</t>
  </si>
  <si>
    <t>0.0106-0.026</t>
  </si>
  <si>
    <t>Urban / Open country</t>
  </si>
  <si>
    <t>Small stands of remnant and regenerating native forest, with exotic forest, farmland and a small urban community</t>
  </si>
  <si>
    <t>Charteris Bay, Banks Peninsula</t>
  </si>
  <si>
    <t>W/Sp/Su</t>
  </si>
  <si>
    <t>Jun-Dec</t>
  </si>
  <si>
    <t>Home-range mean and range values converted to sigma, n=1. Density estimate range from 4 possible models.</t>
  </si>
  <si>
    <t>Harper et al. (2007)</t>
  </si>
  <si>
    <t>801.04-1326.27</t>
  </si>
  <si>
    <t>Open country / podocarp-broadleaved forest</t>
  </si>
  <si>
    <t>Shrubland, podocatp-broadleaf</t>
  </si>
  <si>
    <t>Rakeahua Valley, Stewart Island</t>
  </si>
  <si>
    <t>Dec, Mar, Jun, Sep</t>
  </si>
  <si>
    <t>739.42-801.04</t>
  </si>
  <si>
    <t>Langham &amp; Porter (1991)</t>
  </si>
  <si>
    <t>Farmland dissected by ditches and drains running from a swamp and stream</t>
  </si>
  <si>
    <t>Hawke's Bay</t>
  </si>
  <si>
    <t>1985-1987</t>
  </si>
  <si>
    <t>Sep-May</t>
  </si>
  <si>
    <t>1985-1989</t>
  </si>
  <si>
    <t>218.46-435.71</t>
  </si>
  <si>
    <t>199.43-314.06</t>
  </si>
  <si>
    <t>149.24-627.28</t>
  </si>
  <si>
    <t>Central Otago and Mackenzie Basin districts</t>
  </si>
  <si>
    <t>204.68-667.42</t>
  </si>
  <si>
    <t>Book</t>
  </si>
  <si>
    <t>509.75-795.05</t>
  </si>
  <si>
    <t>Home-range mean and range values converted to sigma, n=5</t>
  </si>
  <si>
    <t>379.79-912.74</t>
  </si>
  <si>
    <t>Home-range mean and range values converted to sigma, n=6</t>
  </si>
  <si>
    <t>Recio et al. (2010)</t>
  </si>
  <si>
    <t>307-1148</t>
  </si>
  <si>
    <t>Open country / beech forest / Exotic plantation forest</t>
  </si>
  <si>
    <t>Pasture, shrubland, tussock, beech, exotic conifers</t>
  </si>
  <si>
    <t>Tasman Valley, Witaki Basin</t>
  </si>
  <si>
    <t>2005, 2006</t>
  </si>
  <si>
    <t>May-Aug, May</t>
  </si>
  <si>
    <t>Home-range mean, SE and range values converted to sigma from "Home Range (2D)" entries in paper (Table2). N=4.</t>
  </si>
  <si>
    <t>Home-range mean, SE and range values converted to sigma from "Home Range (2D)" entries in paper (Table2). N=1.</t>
  </si>
  <si>
    <t>Recio &amp; Seddon (2013)</t>
  </si>
  <si>
    <t>Gravels, patchy pastures and shrubland, native tussock grass</t>
  </si>
  <si>
    <t>Godley Valley, Mackenzie Basin</t>
  </si>
  <si>
    <t>2006-2008</t>
  </si>
  <si>
    <t>Home-range mean and range values converted to sigma. N=4.</t>
  </si>
  <si>
    <t>Home-range mean and range values converted to sigma. N=3.</t>
  </si>
  <si>
    <t>Home-range mean and range values converted to sigma. N=6.</t>
  </si>
  <si>
    <t>PhD thesis</t>
  </si>
  <si>
    <t>Strang (2018)</t>
  </si>
  <si>
    <t>455.93-657.01</t>
  </si>
  <si>
    <t>Kauri / podocarp-broadleaved forest / open country</t>
  </si>
  <si>
    <t>Ponui Island (Chamberlins)</t>
  </si>
  <si>
    <t>311.52-420.22</t>
  </si>
  <si>
    <t>Home-range mean and range values converted to sigma, n=3</t>
  </si>
  <si>
    <t>European hedgehog</t>
  </si>
  <si>
    <t>0.31-0.77</t>
  </si>
  <si>
    <t>74-197</t>
  </si>
  <si>
    <t>0.044-0.264</t>
  </si>
  <si>
    <t>Pre-treatment estimates from Table 4, p47. Density calculated from estimate of abundance in 7 km2.</t>
  </si>
  <si>
    <t>0.25-0.90</t>
  </si>
  <si>
    <t>51.2-188</t>
  </si>
  <si>
    <t>0.011-0.15</t>
  </si>
  <si>
    <t>Post-treatment estimates from Table 4, p47. Density calculated from estimate of abundance in 7 km2.</t>
  </si>
  <si>
    <t>van Heezik (pers. comm.)</t>
  </si>
  <si>
    <t>100% CP</t>
  </si>
  <si>
    <t>High-producing exotic grassland</t>
  </si>
  <si>
    <t>Otago Peninsula, Dunedin</t>
  </si>
  <si>
    <t>Campbell (1973)</t>
  </si>
  <si>
    <t>20.60-43.69</t>
  </si>
  <si>
    <t>Convex polygons</t>
  </si>
  <si>
    <t>Pasture</t>
  </si>
  <si>
    <t>Lincoln</t>
  </si>
  <si>
    <t>1969-1971</t>
  </si>
  <si>
    <t xml:space="preserve">Adults. Home-range mean, SE and range values (n=7) converted to sigma. </t>
  </si>
  <si>
    <t>26.26-49.39</t>
  </si>
  <si>
    <t>24.15-38.53</t>
  </si>
  <si>
    <t>1970-1971</t>
  </si>
  <si>
    <t xml:space="preserve">Juveniles. Home-range mean, SE and range values (n=3) converted to sigma. </t>
  </si>
  <si>
    <t>26.26-37.84</t>
  </si>
  <si>
    <t>Brockie (1974)</t>
  </si>
  <si>
    <t>52-117.19</t>
  </si>
  <si>
    <t>100% convex polygons</t>
  </si>
  <si>
    <t>Golf course</t>
  </si>
  <si>
    <t>Lower Hutt</t>
  </si>
  <si>
    <t xml:space="preserve">Adapted from Table 3.2, p84 in King &amp; Forsyth (2021). Home-range mean and range values converted to sigma (n=10). </t>
  </si>
  <si>
    <t>Parkes (1975)</t>
  </si>
  <si>
    <t>20.60-50.45</t>
  </si>
  <si>
    <t>Open country / Exotic plantation forest</t>
  </si>
  <si>
    <t>Pasture and pine plantation.</t>
  </si>
  <si>
    <t>Manawatu</t>
  </si>
  <si>
    <t>Adults. Home-range mean, SE and range values (n=4) converted to sigma. Population density estimated at 1.1/ha in winter and 2.5/ha in summer/autumn.</t>
  </si>
  <si>
    <t>23.03-58.71</t>
  </si>
  <si>
    <t>Adults. Home-range mean, SE and range values (n=10) converted to sigma. Population density estimated at 1.1/ha in winter and 2.5/ha in summer/autumn.</t>
  </si>
  <si>
    <t>16.28-50.97</t>
  </si>
  <si>
    <t>Juveniles. Home-range mean, SE and range values (n=3) converted to sigma. Population density estimated at 1.1/ha in winter and 2.5/ha in summer/autumn.</t>
  </si>
  <si>
    <t>27.25-50.97</t>
  </si>
  <si>
    <t>Gorton (1998)</t>
  </si>
  <si>
    <t>62.69-82.03</t>
  </si>
  <si>
    <t>Pasture and native bush fragments comprising manuka and karaka with pampas grass and ponga.</t>
  </si>
  <si>
    <t>Lake Wairarapa</t>
  </si>
  <si>
    <t>Sp/Su/A</t>
  </si>
  <si>
    <t>1995-1996</t>
  </si>
  <si>
    <t>Home-range mean and range values converted to sigma (n=3)</t>
  </si>
  <si>
    <t>40.02-51.90</t>
  </si>
  <si>
    <t>Moss (1999)</t>
  </si>
  <si>
    <t>93.82-323.13</t>
  </si>
  <si>
    <t>Braided riverbed with scrub, willow and grassland riverbed and terraces</t>
  </si>
  <si>
    <t>Ohau river, Mackenzie Basin</t>
  </si>
  <si>
    <t>1998-1999</t>
  </si>
  <si>
    <t>95.78-197.83</t>
  </si>
  <si>
    <t>113.28-162.18</t>
  </si>
  <si>
    <t>Feb-Apr</t>
  </si>
  <si>
    <t>Home-range mean and range values converted to sigma (n=4)</t>
  </si>
  <si>
    <t>54.49-98.51</t>
  </si>
  <si>
    <t>Berry (1999)</t>
  </si>
  <si>
    <t>70.75-157.77</t>
  </si>
  <si>
    <t>Pasture, grassland, scrubland and broadleaf forest.</t>
  </si>
  <si>
    <t>Boundary Stream Mainland Island, Hawkes Bay</t>
  </si>
  <si>
    <t>Jan-Apr</t>
  </si>
  <si>
    <t>Home-range mean and range values converted to sigma (n=7)</t>
  </si>
  <si>
    <t>Home-range to sigma conversions</t>
  </si>
  <si>
    <t>Papers that reported home-range values in ha instead of sigma (metres) were converted using sigma = (100/2.45)*sqrt(HR/pi)</t>
  </si>
  <si>
    <t>HR (ha)</t>
  </si>
  <si>
    <t>sigma</t>
  </si>
  <si>
    <t>species</t>
  </si>
  <si>
    <t>reference</t>
  </si>
  <si>
    <t>Original units</t>
  </si>
  <si>
    <t>HR (m2)</t>
  </si>
  <si>
    <t>season</t>
  </si>
  <si>
    <t>other</t>
  </si>
  <si>
    <t>Feral Cats</t>
  </si>
  <si>
    <t>Gillies2007</t>
  </si>
  <si>
    <t>122-1053</t>
  </si>
  <si>
    <t>ha</t>
  </si>
  <si>
    <t>19-274</t>
  </si>
  <si>
    <t>Cruz2014</t>
  </si>
  <si>
    <t>Breeding season</t>
  </si>
  <si>
    <t>Non-breeding season</t>
  </si>
  <si>
    <t>Dowding1997</t>
  </si>
  <si>
    <t>210-340</t>
  </si>
  <si>
    <t>Dowding1998</t>
  </si>
  <si>
    <t>16-74</t>
  </si>
  <si>
    <t>12-141</t>
  </si>
  <si>
    <t>Hansen2010</t>
  </si>
  <si>
    <t>LanghamPorter1991</t>
  </si>
  <si>
    <t>FitzgeraldKarl1986</t>
  </si>
  <si>
    <t>km2</t>
  </si>
  <si>
    <t>Pierce1987</t>
  </si>
  <si>
    <t>490-1192</t>
  </si>
  <si>
    <t>272-1571</t>
  </si>
  <si>
    <t>Norbury1998b</t>
  </si>
  <si>
    <t>42-742</t>
  </si>
  <si>
    <t>79-840</t>
  </si>
  <si>
    <t>Baker1989</t>
  </si>
  <si>
    <t>MollerAlterio1999</t>
  </si>
  <si>
    <t>90-358</t>
  </si>
  <si>
    <t>75-186</t>
  </si>
  <si>
    <t>Harper2007</t>
  </si>
  <si>
    <t>1210-3317</t>
  </si>
  <si>
    <t>1031-1210</t>
  </si>
  <si>
    <t>Recio2010</t>
  </si>
  <si>
    <t>n=4</t>
  </si>
  <si>
    <t>n=1</t>
  </si>
  <si>
    <t>RecioSeddon2013</t>
  </si>
  <si>
    <t>n=5</t>
  </si>
  <si>
    <t>n=3</t>
  </si>
  <si>
    <t>n=6</t>
  </si>
  <si>
    <t>Strang2018</t>
  </si>
  <si>
    <t>392-814</t>
  </si>
  <si>
    <t>183-333</t>
  </si>
  <si>
    <t>Ferrets</t>
  </si>
  <si>
    <t>190-372</t>
  </si>
  <si>
    <t>44-225</t>
  </si>
  <si>
    <t>Ragg1997</t>
  </si>
  <si>
    <t>39-131</t>
  </si>
  <si>
    <t>18-89</t>
  </si>
  <si>
    <t>Norbury1998</t>
  </si>
  <si>
    <t>19-316</t>
  </si>
  <si>
    <t>16-240</t>
  </si>
  <si>
    <t>95-220</t>
  </si>
  <si>
    <t>73-206</t>
  </si>
  <si>
    <t>Spurr1997</t>
  </si>
  <si>
    <t>60-320</t>
  </si>
  <si>
    <t>50-150</t>
  </si>
  <si>
    <t>Young1998</t>
  </si>
  <si>
    <t>2-220</t>
  </si>
  <si>
    <t>62-314</t>
  </si>
  <si>
    <t>28-265</t>
  </si>
  <si>
    <t>CaleyMorriss2001</t>
  </si>
  <si>
    <t>Dymond1991</t>
  </si>
  <si>
    <t>Yockney2013</t>
  </si>
  <si>
    <t>63-294</t>
  </si>
  <si>
    <t>13-91</t>
  </si>
  <si>
    <t>Byrom2008</t>
  </si>
  <si>
    <t>10.11-98.19</t>
  </si>
  <si>
    <t>Stoats</t>
  </si>
  <si>
    <t>MurphyDowding1994</t>
  </si>
  <si>
    <t>MurphyDowding1995</t>
  </si>
  <si>
    <t>Alterio1998</t>
  </si>
  <si>
    <t>130-324</t>
  </si>
  <si>
    <t>54-135</t>
  </si>
  <si>
    <t>66-161</t>
  </si>
  <si>
    <t>115-215</t>
  </si>
  <si>
    <t>32-135</t>
  </si>
  <si>
    <t>Miller2001</t>
  </si>
  <si>
    <t>CuthbertSommer2002</t>
  </si>
  <si>
    <t>DowdingElliott2003</t>
  </si>
  <si>
    <t>SmithJamieson2003</t>
  </si>
  <si>
    <t>17-252</t>
  </si>
  <si>
    <t>34-70</t>
  </si>
  <si>
    <t>8-209</t>
  </si>
  <si>
    <t>51-112</t>
  </si>
  <si>
    <t>0.22-11.59</t>
  </si>
  <si>
    <t>0.43-31.09</t>
  </si>
  <si>
    <t>Winter1963 (from Table 3.1 of Montague2000)</t>
  </si>
  <si>
    <t>0.5-3.6</t>
  </si>
  <si>
    <t>1.7-4.5</t>
  </si>
  <si>
    <t>Crawley1973 (from Table 3.1 of Montague2000)</t>
  </si>
  <si>
    <t>0.1-3</t>
  </si>
  <si>
    <t>0.03-3.8</t>
  </si>
  <si>
    <t>Jolly1976 (from Table 3.1 of Montague2000)</t>
  </si>
  <si>
    <t>2.4-3.6</t>
  </si>
  <si>
    <t>0.3-1.2</t>
  </si>
  <si>
    <t>Brockie1987 (from Table 3.1 of Montague2000)</t>
  </si>
  <si>
    <t>10.4-61.3</t>
  </si>
  <si>
    <t>2.2-105.2</t>
  </si>
  <si>
    <t>Paterson1995 (from Table 3.1 of Montague2000)</t>
  </si>
  <si>
    <t>0.1-8.8</t>
  </si>
  <si>
    <t>0.05-2.32</t>
  </si>
  <si>
    <t>Ramsey (from Table 3.1 of Montague2000)</t>
  </si>
  <si>
    <t>Warburton1977 (from Table 3.1 of Montague2000)</t>
  </si>
  <si>
    <t>0.4-0.8</t>
  </si>
  <si>
    <t>0.2-1.4</t>
  </si>
  <si>
    <t>Clout1977 (from Table 3.1 of Montague2000)</t>
  </si>
  <si>
    <t>Triggs1982 (from Table 3.1 of Montague2000)</t>
  </si>
  <si>
    <t>Ward1978 (from Table 3.1 of Montague2000)</t>
  </si>
  <si>
    <t>3.1-4.8</t>
  </si>
  <si>
    <t>2.2-3</t>
  </si>
  <si>
    <t>2.5-65</t>
  </si>
  <si>
    <t>4.2-45.8</t>
  </si>
  <si>
    <t>Rouco2016</t>
  </si>
  <si>
    <t>Whyte2013</t>
  </si>
  <si>
    <t>95% KDE, high density site</t>
  </si>
  <si>
    <t>95% KDE, low density site 1</t>
  </si>
  <si>
    <t>95% KDE, low density site 2</t>
  </si>
  <si>
    <t>18.8-36.8</t>
  </si>
  <si>
    <t>GPS tracking estimates</t>
  </si>
  <si>
    <t>10.2-20.8</t>
  </si>
  <si>
    <t>Adams2014</t>
  </si>
  <si>
    <t>MCP 100%</t>
  </si>
  <si>
    <t>Pech2010</t>
  </si>
  <si>
    <t>6.67-15</t>
  </si>
  <si>
    <t>6.75-12.9</t>
  </si>
  <si>
    <t>2.77-4.03</t>
  </si>
  <si>
    <t>2.32-3.33</t>
  </si>
  <si>
    <t>Ship rats</t>
  </si>
  <si>
    <t>Daniel 1972</t>
  </si>
  <si>
    <t>Innes1983</t>
  </si>
  <si>
    <t>Hooker1995</t>
  </si>
  <si>
    <t>Dowding1994</t>
  </si>
  <si>
    <t>Latham2006</t>
  </si>
  <si>
    <t>Harper2016</t>
  </si>
  <si>
    <t>Nathan2016</t>
  </si>
  <si>
    <t>MCP 95%</t>
  </si>
  <si>
    <t>Norway rats</t>
  </si>
  <si>
    <t>HarperVeitch2006</t>
  </si>
  <si>
    <t>66-150</t>
  </si>
  <si>
    <t>187-282</t>
  </si>
  <si>
    <t>Campbell1973</t>
  </si>
  <si>
    <t>Brockie1974</t>
  </si>
  <si>
    <t>5.1-25.9</t>
  </si>
  <si>
    <t>Parkes1975</t>
  </si>
  <si>
    <t>Gorton1998</t>
  </si>
  <si>
    <t>Moss1999</t>
  </si>
  <si>
    <t>16.6-196.9</t>
  </si>
  <si>
    <t>17.3-73.8</t>
  </si>
  <si>
    <t>24.2-49.6</t>
  </si>
  <si>
    <t>5.6-18.3</t>
  </si>
  <si>
    <t>Berry1999</t>
  </si>
  <si>
    <t>9.44-46.94</t>
  </si>
  <si>
    <t>Density unit conversions</t>
  </si>
  <si>
    <t>Papers that reported Density in km^2 were converted to ha-1</t>
  </si>
  <si>
    <t>D (km^2)</t>
  </si>
  <si>
    <t>D (ha-1)</t>
  </si>
  <si>
    <t>EffordNorbury2005</t>
  </si>
  <si>
    <t>3.4-6.0</t>
  </si>
  <si>
    <t>1.8-3.5</t>
  </si>
  <si>
    <t>4.2-5.4</t>
  </si>
  <si>
    <t>1.1-1.9</t>
  </si>
  <si>
    <t>3.2-4.5</t>
  </si>
  <si>
    <t>5.2-8.7</t>
  </si>
  <si>
    <t>3.1-9.8</t>
  </si>
  <si>
    <t>1.6-6.0</t>
  </si>
  <si>
    <t>2.7-4.1</t>
  </si>
  <si>
    <t>0.5-1.1</t>
  </si>
  <si>
    <t>1.7-2.3</t>
  </si>
  <si>
    <t>2.9-8.2</t>
  </si>
  <si>
    <t>Smith2008</t>
  </si>
  <si>
    <t>Efford2009</t>
  </si>
  <si>
    <t>Clayton2011</t>
  </si>
  <si>
    <t>0.31-0.74</t>
  </si>
  <si>
    <t>House Mouse</t>
  </si>
  <si>
    <t>Wilson2007b</t>
  </si>
  <si>
    <t>Feral cat</t>
  </si>
  <si>
    <t>1.06-2.6</t>
  </si>
  <si>
    <t>Green1986 (from Table 3.1 of Montague2000)</t>
  </si>
  <si>
    <t>Article</t>
  </si>
  <si>
    <t>Density</t>
  </si>
  <si>
    <t>Sex</t>
  </si>
  <si>
    <t>Masting</t>
  </si>
  <si>
    <t>SeasonDet</t>
  </si>
  <si>
    <t>SeasonCode</t>
  </si>
  <si>
    <t>Multiple/Unk</t>
  </si>
  <si>
    <t>Wilson et al. (2007)</t>
  </si>
  <si>
    <t>Pryde2005</t>
  </si>
  <si>
    <t>Live Traps</t>
  </si>
  <si>
    <t>Single-catch Live Traps, 18 m spacing</t>
  </si>
  <si>
    <t>Single-catch Live Traps, 76 m spacing</t>
  </si>
  <si>
    <t>Bait Stations</t>
  </si>
  <si>
    <t>Snap Trap Tunnels</t>
  </si>
  <si>
    <t>Snap Traps</t>
  </si>
  <si>
    <t>Radio-tracking and camera traps</t>
  </si>
  <si>
    <t>Russell et al. (2018)</t>
  </si>
  <si>
    <t>0.0398945-0.143369</t>
  </si>
  <si>
    <t>15.4773165-28.818930</t>
  </si>
  <si>
    <t>0.6727030-5.361195</t>
  </si>
  <si>
    <t>﻿Full likelihood model correcting for removals and accounting for species and age as groups</t>
  </si>
  <si>
    <t>Snap-traps (Victor Professional) and ﻿cage live-traps (Tomahawk), baited with peanut butter</t>
  </si>
  <si>
    <t>Rakitu Island</t>
  </si>
  <si>
    <t xml:space="preserve"> 15.4773165-28.818930</t>
  </si>
  <si>
    <t>15.2882253-36.859358</t>
  </si>
  <si>
    <t>Carter et al. (2021)</t>
  </si>
  <si>
    <t>0.00920849-0.06879821</t>
  </si>
  <si>
    <t>8.50830645-24.75850035</t>
  </si>
  <si>
    <t>13.45789106-58.50337808</t>
  </si>
  <si>
    <t>﻿Motukawanui Island</t>
  </si>
  <si>
    <t>Open country/Podocarb-broadleaved/Exotic plantation</t>
  </si>
  <si>
    <t>﻿cage live-traps (Tomahawk model 102), baited with peanut butter</t>
  </si>
  <si>
    <t>﻿Full likelihood model correcting for removals</t>
  </si>
  <si>
    <t>O'Malley et al. (2022)</t>
  </si>
  <si>
    <t>Moinet (2020)</t>
  </si>
  <si>
    <t>Recio et al. (2022)</t>
  </si>
  <si>
    <t>Sagar et al. (2022)</t>
  </si>
  <si>
    <t>0.03-0.05</t>
  </si>
  <si>
    <t>Live capture Tomahawk model 201, spaced 25 m apart in a 7x7 grid, baired with a 50:50 Pic's peanut butter and oat mixture</t>
  </si>
  <si>
    <t>secr, full-likelihood</t>
  </si>
  <si>
    <t>Coastal scrub (25% coverage) and forest (65% coverage); Mid-successional mānuka, and kānuka, harakeke, puriri, karaka, kohekohe, māhoe, pōhutukawa</t>
  </si>
  <si>
    <t>0.009-0.127</t>
  </si>
  <si>
    <t>0.005-0.051</t>
  </si>
  <si>
    <t>0.004-0.056</t>
  </si>
  <si>
    <t>0.002-0.022</t>
  </si>
  <si>
    <t>0.003-0.051</t>
  </si>
  <si>
    <t>0.001-0.02</t>
  </si>
  <si>
    <t>0.001-0.022</t>
  </si>
  <si>
    <t>0.001-0.009</t>
  </si>
  <si>
    <t>0.072-0.216</t>
  </si>
  <si>
    <t>0.034-0.108</t>
  </si>
  <si>
    <t>0.029-0.105</t>
  </si>
  <si>
    <t>0.013-0.051</t>
  </si>
  <si>
    <t>0.086-0.0236</t>
  </si>
  <si>
    <t>0.035-0.138</t>
  </si>
  <si>
    <t>0.037-0.109</t>
  </si>
  <si>
    <t>0.014-0.062</t>
  </si>
  <si>
    <t>0.002-0.106</t>
  </si>
  <si>
    <t>0.001-0.052</t>
  </si>
  <si>
    <t>0.001-0.048</t>
  </si>
  <si>
    <t>0-0.023</t>
  </si>
  <si>
    <t>0.096-0.487</t>
  </si>
  <si>
    <t>0.058-0.245</t>
  </si>
  <si>
    <t>0.042-0.273</t>
  </si>
  <si>
    <t>0.024-0.117</t>
  </si>
  <si>
    <t>0.007-0.052</t>
  </si>
  <si>
    <t>0.007-0.047</t>
  </si>
  <si>
    <t>0.003-0.024</t>
  </si>
  <si>
    <t>0.015-0.089</t>
  </si>
  <si>
    <t>0.006-0.044</t>
  </si>
  <si>
    <t>0.006-0.039</t>
  </si>
  <si>
    <t>0.002-0.02</t>
  </si>
  <si>
    <t>0.018-0.104</t>
  </si>
  <si>
    <t>6.16-39.31</t>
  </si>
  <si>
    <t>16.81-81.13</t>
  </si>
  <si>
    <t>7.76-134.56</t>
  </si>
  <si>
    <t>19.05-308.62</t>
  </si>
  <si>
    <t>6.12-13.30</t>
  </si>
  <si>
    <t>16.50-27.78</t>
  </si>
  <si>
    <t>6.68-10.39</t>
  </si>
  <si>
    <t>11.54-33.88</t>
  </si>
  <si>
    <t>6.86-78.80</t>
  </si>
  <si>
    <t>14.79-205.89</t>
  </si>
  <si>
    <t>4.74-18.50</t>
  </si>
  <si>
    <t>13.59-36.39</t>
  </si>
  <si>
    <t>7.32-20.03</t>
  </si>
  <si>
    <t>14.33-57.64</t>
  </si>
  <si>
    <t>8.72-24.75</t>
  </si>
  <si>
    <t>17.16-70.87</t>
  </si>
  <si>
    <t>2.68-29.65</t>
  </si>
  <si>
    <t>2.00-18.92</t>
  </si>
  <si>
    <t>36.68-83.90</t>
  </si>
  <si>
    <t>37.53-83.12</t>
  </si>
  <si>
    <t>0.88-14.80</t>
  </si>
  <si>
    <t>2.94-14.28</t>
  </si>
  <si>
    <t>18.27-82.72</t>
  </si>
  <si>
    <t>13.49-54.29</t>
  </si>
  <si>
    <t>Open Country</t>
  </si>
  <si>
    <t>﻿Tomahawk 202.5 collapsible live-traps</t>
  </si>
  <si>
    <t>Grid 1, ﻿coastal Manawatū-Whanganui region</t>
  </si>
  <si>
    <t>﻿Grid 2, coastal Manawatū-Whanganui region</t>
  </si>
  <si>
    <t>Adult, shedder</t>
  </si>
  <si>
    <t>Juvenile, non-shedder</t>
  </si>
  <si>
    <t>Juvenile, shedder</t>
  </si>
  <si>
    <t>Adult, non-shedder</t>
  </si>
  <si>
    <t>Auckland Island</t>
  </si>
  <si>
    <t>﻿southern rātā (Metrosideros umbellata) forest around the eastern, southern and northern coasts</t>
  </si>
  <si>
    <t>Nov-Dec, Feb, Aug</t>
  </si>
  <si>
    <t>2018-2019</t>
  </si>
  <si>
    <t>﻿leg hold traps (cubby or walk-through sets) that were for the most part baited with fish or rabbit meat</t>
  </si>
  <si>
    <t>﻿Dynamic Brownian bridge movement models (dBBMM), amt package (R)</t>
  </si>
  <si>
    <t>﻿Dynamic Brownian bridge movement models (dBBMM), amt package ®</t>
  </si>
  <si>
    <t>Recio2022</t>
  </si>
  <si>
    <t>Sp/Su/W</t>
  </si>
  <si>
    <t>﻿mixture of tussock grassland, moorland, dense shrubland dominated by Myrsene divaricata, īnaka (Dracophyllum longifolium), and rātā (Metrosideros umbellata) and coastal rātā forest</t>
  </si>
  <si>
    <t>Jan-Mar</t>
  </si>
  <si>
    <t>0.01-0.022</t>
  </si>
  <si>
    <t>679-1045</t>
  </si>
  <si>
    <t>0.6-1.6</t>
  </si>
  <si>
    <t>0.006-0.016</t>
  </si>
  <si>
    <t>Glen et al. (2022a)</t>
  </si>
  <si>
    <t>Glen et al. (2022b)</t>
  </si>
  <si>
    <t>Live Traps and Camera traps</t>
  </si>
  <si>
    <t>174 Victor 1.5 soft-jaw leghold traps, baited with rabbit and barracouta meat. Canera traps by Brushnell Aggressor "No-glow", baited with salted rabbit and cat food.</t>
  </si>
  <si>
    <t>Rakiura Island</t>
  </si>
  <si>
    <t>0.04-0.08</t>
  </si>
  <si>
    <t>540-767</t>
  </si>
  <si>
    <t>Glen2022a</t>
  </si>
  <si>
    <t>Glen2022b</t>
  </si>
  <si>
    <t>0.7-1.5</t>
  </si>
  <si>
    <t>0.007-0.015</t>
  </si>
  <si>
    <t>Bushnell Aggressor, set 500m apart. Baited with sausages with sheep gut casing with rabbit meat or chicken and rice flour</t>
  </si>
  <si>
    <t>﻿predominantly mature mixed podocarp broad-leaf forest, though dense mānuka (Leptospermum scoparium) and umbrella fern (Gleichenia cunninghamii) stands were found at higher altitudes</t>
  </si>
  <si>
    <t>Mar-Apr</t>
  </si>
  <si>
    <t>Byrom (2008)</t>
  </si>
  <si>
    <t>0.02-0.05</t>
  </si>
  <si>
    <t>18.22-31.01</t>
  </si>
  <si>
    <t>0.1-2.94</t>
  </si>
  <si>
    <t>0.02-0.04</t>
  </si>
  <si>
    <t>30.45-40.6</t>
  </si>
  <si>
    <t>2.85-6.47</t>
  </si>
  <si>
    <t>25.56-34.52</t>
  </si>
  <si>
    <t>4.14-9.42</t>
  </si>
  <si>
    <t>0.05-0.08</t>
  </si>
  <si>
    <t>21.2-28.13</t>
  </si>
  <si>
    <t>2.5-6.48</t>
  </si>
  <si>
    <t>25.96-35.78</t>
  </si>
  <si>
    <t>0.16-1.31</t>
  </si>
  <si>
    <t>3.77-7.97</t>
  </si>
  <si>
    <t>7.6-14.72</t>
  </si>
  <si>
    <t>2.96-7.58</t>
  </si>
  <si>
    <t>0.32-1.75</t>
  </si>
  <si>
    <t>0.04-0.09</t>
  </si>
  <si>
    <t>13.79-22.03</t>
  </si>
  <si>
    <t>8.58-20.02</t>
  </si>
  <si>
    <t>0.04-0.07</t>
  </si>
  <si>
    <t>22.66-29.34</t>
  </si>
  <si>
    <t>6.18-11.93</t>
  </si>
  <si>
    <t>0.04-0.06</t>
  </si>
  <si>
    <t>19.43-24.41</t>
  </si>
  <si>
    <t>9.03-17.47</t>
  </si>
  <si>
    <t>0.08-0.14</t>
  </si>
  <si>
    <t>15.29-20.98</t>
  </si>
  <si>
    <t>6.94-14.5</t>
  </si>
  <si>
    <t>0.08-0.13</t>
  </si>
  <si>
    <t>19.28-25.9</t>
  </si>
  <si>
    <t>1.98-5.19</t>
  </si>
  <si>
    <t>0.03-0.1</t>
  </si>
  <si>
    <t>15.23-29.8</t>
  </si>
  <si>
    <t>0.79-4.01</t>
  </si>
  <si>
    <t>0.01-0.07</t>
  </si>
  <si>
    <t>30.48-97.29</t>
  </si>
  <si>
    <t>0.08-0.88</t>
  </si>
  <si>
    <t>4.07-14.59</t>
  </si>
  <si>
    <t>8.43-15.16</t>
  </si>
  <si>
    <t>11.3-20.41</t>
  </si>
  <si>
    <t>3.83-9.25</t>
  </si>
  <si>
    <t>2.26-5.66</t>
  </si>
  <si>
    <t>2.6-8.82</t>
  </si>
  <si>
    <t>0.12-1.07</t>
  </si>
  <si>
    <t>0.03-0.07</t>
  </si>
  <si>
    <t>15.3-24.89</t>
  </si>
  <si>
    <t>6.1-18.28</t>
  </si>
  <si>
    <t>0.04-0.05</t>
  </si>
  <si>
    <t>26.11-31.92</t>
  </si>
  <si>
    <t>8.98-15.3</t>
  </si>
  <si>
    <t>21.43-27.74</t>
  </si>
  <si>
    <t>11.9-21.08</t>
  </si>
  <si>
    <t>0.07-0.11</t>
  </si>
  <si>
    <t>17.15-23.44</t>
  </si>
  <si>
    <t>5.9-12.35</t>
  </si>
  <si>
    <t>0.06-0.11</t>
  </si>
  <si>
    <t>21.51-29.1</t>
  </si>
  <si>
    <t>1.62-4.47</t>
  </si>
  <si>
    <t>0.02-0.08</t>
  </si>
  <si>
    <t>17.11-33.25</t>
  </si>
  <si>
    <t>0.13-1.72</t>
  </si>
  <si>
    <t>0.01-0.06</t>
  </si>
  <si>
    <t>34.12-108.96</t>
  </si>
  <si>
    <t>0.02-0.52</t>
  </si>
  <si>
    <t>13.02-35.03</t>
  </si>
  <si>
    <t>13.99-22.29</t>
  </si>
  <si>
    <t>10.63-19.28</t>
  </si>
  <si>
    <t>4.62-10.31</t>
  </si>
  <si>
    <t>2.21-5.45</t>
  </si>
  <si>
    <t>0.49-3.13</t>
  </si>
  <si>
    <t>Grid highA</t>
  </si>
  <si>
    <t>Grid highB</t>
  </si>
  <si>
    <t>Grid lowA</t>
  </si>
  <si>
    <t>Grid lowB</t>
  </si>
  <si>
    <t>Grid midA</t>
  </si>
  <si>
    <t>Grid midB</t>
  </si>
  <si>
    <t>Carpenter et al. (2023)</t>
  </si>
  <si>
    <t>Carpenter (2023)</t>
  </si>
  <si>
    <t>Open country/beech forest</t>
  </si>
  <si>
    <t>Open country/Podocarp-broadleaved forest</t>
  </si>
  <si>
    <t>Urban/Open country</t>
  </si>
  <si>
    <t>Open country/beech forest/Exotic plantation forest</t>
  </si>
  <si>
    <t>Kauri/podocarp-broadleaved forest/open country</t>
  </si>
  <si>
    <t>Open country/Exotic plantation forest</t>
  </si>
  <si>
    <t>28-104</t>
  </si>
  <si>
    <t>76-104</t>
  </si>
  <si>
    <t>12-24</t>
  </si>
  <si>
    <t>12-31</t>
  </si>
  <si>
    <t>13-19</t>
  </si>
  <si>
    <t>13-32</t>
  </si>
  <si>
    <t>6-45</t>
  </si>
  <si>
    <t>4-31</t>
  </si>
  <si>
    <t>See Fig.4</t>
  </si>
  <si>
    <t>Smith Harbour, Auckland Island</t>
  </si>
  <si>
    <t>Deas Head, Auckland Island</t>
  </si>
  <si>
    <t>Coastal forest, scrub and tussock</t>
  </si>
  <si>
    <t>Open country/Podocarb-broadleaved</t>
  </si>
  <si>
    <t>﻿25 Victor® snap kill traps spaced 25 m apart. Traps were baited with peanut butter</t>
  </si>
  <si>
    <t>0.1146669-0.2102141</t>
  </si>
  <si>
    <t>0.06393739-0.1228122</t>
  </si>
  <si>
    <t>0.06632335-0.124592</t>
  </si>
  <si>
    <t>0.0736172-0.130404</t>
  </si>
  <si>
    <t>0.0659056-0.124277</t>
  </si>
  <si>
    <t>0.07438389-0.131056</t>
  </si>
  <si>
    <t>0.08833047-0.1450453</t>
  </si>
  <si>
    <t>0.09469012-0.1534413</t>
  </si>
  <si>
    <t>0.1057697-0.1732991</t>
  </si>
  <si>
    <t>0.1125526-0.1902446</t>
  </si>
  <si>
    <t>0.01715463-0.043302</t>
  </si>
  <si>
    <t>0.01785778-0.044119</t>
  </si>
  <si>
    <t>0.0209878-0.04804</t>
  </si>
  <si>
    <t>0.0246162-0.0534521</t>
  </si>
  <si>
    <t>0.027641-0.05906943</t>
  </si>
  <si>
    <t>0.03046575-0.065646</t>
  </si>
  <si>
    <t>0.03310616-0.07338</t>
  </si>
  <si>
    <t>0.0353758-0.081604</t>
  </si>
  <si>
    <t>20.6296134-23.9861009</t>
  </si>
  <si>
    <t>11.4334894-17.5128751</t>
  </si>
  <si>
    <t>11.43348938-17.5128751</t>
  </si>
  <si>
    <t>0.21211695-2.483915</t>
  </si>
  <si>
    <t>0.57260076-3.329287</t>
  </si>
  <si>
    <t>0.23361267-2.549331</t>
  </si>
  <si>
    <t>1.6249728-5.450236</t>
  </si>
  <si>
    <t>7.57030862-14.4476622</t>
  </si>
  <si>
    <t>9.23320935-16.6329714</t>
  </si>
  <si>
    <t>8.3296171-15.1732214</t>
  </si>
  <si>
    <t>9.8868254-17.1950296</t>
  </si>
  <si>
    <t>16.91609262-39.47531</t>
  </si>
  <si>
    <t>0.06112228-4.331692</t>
  </si>
  <si>
    <t>0.16303553-4.137574</t>
  </si>
  <si>
    <t>0.3745897-4.4462676</t>
  </si>
  <si>
    <t>2.433364-9.11054686</t>
  </si>
  <si>
    <t>7.5274738-18.440615</t>
  </si>
  <si>
    <t>7.58924489-18.213954</t>
  </si>
  <si>
    <t>7.06488549-17.043929</t>
  </si>
  <si>
    <t>Kaitake, Te Papakura o Taranaki</t>
  </si>
  <si>
    <t>Mounga, Te Papakura o Taranaki</t>
  </si>
  <si>
    <t>﻿tawa (Beilschmiedia tawa)-dominated lowland forest, with rewarewa (Knightia excelsa), pukatea (Laurelia novae-zelandiae) and hinau (Elaeocarpus dentatus)</t>
  </si>
  <si>
    <t>﻿kahikatea (Dacrycarpus dacrydioides), rimu (Dacrydium cupressinum) and kamahi (Pterophylla racemose)</t>
  </si>
  <si>
    <t>Pre-treatment</t>
  </si>
  <si>
    <t>Post-treatment</t>
  </si>
  <si>
    <t>﻿kāmahi (Weinmannia racemosa), followed by tawa (Beilschmedia tawa) and hīnau (Elaeocarpus dentatus), with a diverse understorey</t>
  </si>
  <si>
    <t>Pukeiti</t>
  </si>
  <si>
    <t>GPS telemetry</t>
  </si>
  <si>
    <t>Jun-Sep</t>
  </si>
  <si>
    <t>W-Sp</t>
  </si>
  <si>
    <t>77.98-390.82</t>
  </si>
  <si>
    <t>107.77-176.81</t>
  </si>
  <si>
    <t>SCMR</t>
  </si>
  <si>
    <t>Cage trap</t>
  </si>
  <si>
    <t>AT220</t>
  </si>
  <si>
    <t>Leg-hold</t>
  </si>
  <si>
    <t>O'Malley et al. (2022a)</t>
  </si>
  <si>
    <t>O'Malley et al. (2022b)</t>
  </si>
  <si>
    <t>Three different traps tested, sigma and density held constant. Post-control/low density</t>
  </si>
  <si>
    <t>n=9. Post-control/low density</t>
  </si>
  <si>
    <t>n=5. Post-control/low density</t>
  </si>
  <si>
    <t>Latham et al. (2022)</t>
  </si>
  <si>
    <t>Anderson Bay, Dunedin</t>
  </si>
  <si>
    <t>Corstorphine, Dunedin</t>
  </si>
  <si>
    <t>Helensburgh, Dunedin</t>
  </si>
  <si>
    <t>Kenmure, Dunedin</t>
  </si>
  <si>
    <t>Kew, Dunedin</t>
  </si>
  <si>
    <t>St Clair, Dunedin</t>
  </si>
  <si>
    <t>AT220 and Trapinator, set in wooded areas in private properties, 2pm apart</t>
  </si>
  <si>
    <t>2021-2022</t>
  </si>
  <si>
    <t>MacKenzie et al. (2022)</t>
  </si>
  <si>
    <t>Kelburn, Wellington City</t>
  </si>
  <si>
    <t>Roseneath, Wellington City</t>
  </si>
  <si>
    <t>﻿About half of the vegetation at the Kelburn site was a mix of tended grass lawns and gardens containing a variety of native New Zealand plant species, e.g., flax (Phormium spp.), longwood tussock (Carex comans), and cabbage tree (Cordyline australis). The other half was a mix of dense ground cover dominated by invasive weed species and native and exotic trees and shrubs, e.g., pōhutukawa (Metrosideros excelsa), common oak (Quercus robur), kawakawa (Piper excelsum), and taupata (Coprosma repens).</t>
  </si>
  <si>
    <t>﻿native and introduced garden plants and invasive weeds, especially blackberry (Rubus fruticosus).</t>
  </si>
  <si>
    <t>Custom made, spring loaded</t>
  </si>
  <si>
    <t>Aug-Oct</t>
  </si>
  <si>
    <t>MacKenzie(2022)</t>
  </si>
  <si>
    <t>BIF</t>
  </si>
  <si>
    <t>g0SE</t>
  </si>
  <si>
    <t>sigmaSE</t>
  </si>
  <si>
    <t>DensitySE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</si>
</sst>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0.0"/>
    <numFmt numFmtId="166" formatCode="#,##0.000"/>
    <numFmt numFmtId="167" formatCode="#,##0.0"/>
    <numFmt numFmtId="168" formatCode="0.00000"/>
    <numFmt numFmtId="169" formatCode="0.0000"/>
  </numFmts>
  <fonts count="15" x14ac:knownFonts="1">
    <font>
      <sz val="12"/>
      <color theme="1"/>
      <name val="Calibri"/>
      <family val="2"/>
      <scheme val="minor"/>
    </font>
    <font>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i/>
      <sz val="11"/>
      <name val="Calibri"/>
      <family val="2"/>
      <scheme val="minor"/>
    </font>
    <font>
      <b/>
      <sz val="9"/>
      <color indexed="81"/>
      <name val="Tahoma"/>
      <family val="2"/>
    </font>
    <font>
      <sz val="9"/>
      <color indexed="81"/>
      <name val="Tahoma"/>
      <family val="2"/>
    </font>
    <font>
      <b/>
      <sz val="18"/>
      <color theme="1"/>
      <name val="Calibri"/>
      <family val="2"/>
      <scheme val="minor"/>
    </font>
    <font>
      <b/>
      <sz val="11"/>
      <color theme="1"/>
      <name val="Calibri"/>
      <family val="2"/>
      <scheme val="minor"/>
    </font>
    <font>
      <b/>
      <sz val="9"/>
      <color rgb="FF000000"/>
      <name val="Tahoma"/>
      <family val="2"/>
    </font>
    <font>
      <sz val="9"/>
      <color rgb="FF000000"/>
      <name val="Tahoma"/>
      <family val="2"/>
    </font>
    <font>
      <sz val="8"/>
      <name val="Calibri"/>
      <family val="2"/>
      <scheme val="minor"/>
    </font>
    <font>
      <sz val="11"/>
      <color rgb="FF333333"/>
      <name val="Calibri"/>
      <family val="2"/>
      <scheme val="minor"/>
    </font>
    <font>
      <sz val="10"/>
      <color rgb="FF000000"/>
      <name val="Lucida Console"/>
      <family val="3"/>
    </font>
  </fonts>
  <fills count="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theme="4" tint="0.39997558519241921"/>
        <bgColor indexed="64"/>
      </patternFill>
    </fill>
  </fills>
  <borders count="12">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1" fillId="0" borderId="0"/>
  </cellStyleXfs>
  <cellXfs count="161">
    <xf numFmtId="0" fontId="0" fillId="0" borderId="0" xfId="0"/>
    <xf numFmtId="0" fontId="3" fillId="0" borderId="0" xfId="1" applyFont="1" applyAlignment="1">
      <alignment horizontal="left"/>
    </xf>
    <xf numFmtId="0" fontId="3" fillId="0" borderId="0" xfId="1" applyFont="1"/>
    <xf numFmtId="2" fontId="3" fillId="0" borderId="0" xfId="1" applyNumberFormat="1" applyFont="1" applyAlignment="1">
      <alignment horizontal="left"/>
    </xf>
    <xf numFmtId="0" fontId="3" fillId="0" borderId="0" xfId="1" applyFont="1" applyAlignment="1">
      <alignment horizontal="right"/>
    </xf>
    <xf numFmtId="4" fontId="3" fillId="0" borderId="0" xfId="1" applyNumberFormat="1" applyFont="1" applyAlignment="1">
      <alignment horizontal="left"/>
    </xf>
    <xf numFmtId="0" fontId="8" fillId="0" borderId="3" xfId="1" applyFont="1" applyBorder="1"/>
    <xf numFmtId="0" fontId="9" fillId="0" borderId="3" xfId="1" applyFont="1" applyBorder="1"/>
    <xf numFmtId="0" fontId="9" fillId="0" borderId="4" xfId="1" applyFont="1" applyBorder="1" applyAlignment="1">
      <alignment horizontal="center"/>
    </xf>
    <xf numFmtId="0" fontId="9" fillId="0" borderId="3" xfId="1" applyFont="1" applyBorder="1" applyAlignment="1">
      <alignment horizontal="center"/>
    </xf>
    <xf numFmtId="0" fontId="9" fillId="0" borderId="5" xfId="1" applyFont="1" applyBorder="1"/>
    <xf numFmtId="3" fontId="9" fillId="0" borderId="6" xfId="1" applyNumberFormat="1" applyFont="1" applyBorder="1" applyAlignment="1">
      <alignment horizontal="center"/>
    </xf>
    <xf numFmtId="0" fontId="9" fillId="0" borderId="1" xfId="1" applyFont="1" applyBorder="1" applyAlignment="1">
      <alignment horizontal="center"/>
    </xf>
    <xf numFmtId="0" fontId="9" fillId="0" borderId="6" xfId="1" applyFont="1" applyBorder="1" applyAlignment="1">
      <alignment horizontal="center"/>
    </xf>
    <xf numFmtId="0" fontId="9" fillId="0" borderId="5" xfId="1" applyFont="1" applyBorder="1" applyAlignment="1">
      <alignment horizontal="center"/>
    </xf>
    <xf numFmtId="0" fontId="9" fillId="0" borderId="1" xfId="1" applyFont="1" applyBorder="1"/>
    <xf numFmtId="0" fontId="9" fillId="0" borderId="3" xfId="1" applyFont="1" applyBorder="1" applyAlignment="1">
      <alignment vertical="top"/>
    </xf>
    <xf numFmtId="0" fontId="9" fillId="0" borderId="5" xfId="1" applyFont="1" applyBorder="1" applyAlignment="1">
      <alignment vertical="top"/>
    </xf>
    <xf numFmtId="0" fontId="9" fillId="0" borderId="10" xfId="1" applyFont="1" applyBorder="1"/>
    <xf numFmtId="0" fontId="8" fillId="0" borderId="0" xfId="1" applyFont="1"/>
    <xf numFmtId="0" fontId="9" fillId="0" borderId="0" xfId="1" applyFont="1"/>
    <xf numFmtId="0" fontId="9" fillId="0" borderId="7" xfId="1" applyFont="1" applyBorder="1"/>
    <xf numFmtId="3" fontId="9" fillId="0" borderId="4" xfId="1" applyNumberFormat="1" applyFont="1" applyBorder="1" applyAlignment="1">
      <alignment horizontal="center"/>
    </xf>
    <xf numFmtId="0" fontId="9" fillId="0" borderId="0" xfId="1" applyFont="1" applyAlignment="1">
      <alignment horizontal="center"/>
    </xf>
    <xf numFmtId="3" fontId="9" fillId="0" borderId="0" xfId="1" applyNumberFormat="1" applyFont="1" applyAlignment="1">
      <alignment horizontal="center"/>
    </xf>
    <xf numFmtId="0" fontId="1" fillId="0" borderId="0" xfId="1"/>
    <xf numFmtId="3" fontId="1" fillId="0" borderId="0" xfId="1" applyNumberFormat="1"/>
    <xf numFmtId="0" fontId="1" fillId="0" borderId="4" xfId="1" applyBorder="1"/>
    <xf numFmtId="0" fontId="1" fillId="0" borderId="3" xfId="1" applyBorder="1"/>
    <xf numFmtId="3" fontId="1" fillId="2" borderId="4" xfId="1" applyNumberFormat="1" applyFill="1" applyBorder="1" applyAlignment="1">
      <alignment horizontal="left"/>
    </xf>
    <xf numFmtId="0" fontId="1" fillId="2" borderId="0" xfId="1" applyFill="1" applyAlignment="1">
      <alignment horizontal="left"/>
    </xf>
    <xf numFmtId="0" fontId="1" fillId="2" borderId="0" xfId="1" applyFill="1"/>
    <xf numFmtId="0" fontId="1" fillId="0" borderId="4" xfId="1" applyBorder="1" applyAlignment="1">
      <alignment horizontal="left"/>
    </xf>
    <xf numFmtId="0" fontId="1" fillId="0" borderId="3" xfId="1" applyBorder="1" applyAlignment="1">
      <alignment horizontal="left"/>
    </xf>
    <xf numFmtId="0" fontId="1" fillId="3" borderId="0" xfId="1" applyFill="1" applyAlignment="1">
      <alignment horizontal="left"/>
    </xf>
    <xf numFmtId="0" fontId="1" fillId="3" borderId="3" xfId="1" applyFill="1" applyBorder="1" applyAlignment="1">
      <alignment horizontal="left"/>
    </xf>
    <xf numFmtId="0" fontId="1" fillId="0" borderId="0" xfId="1" applyAlignment="1">
      <alignment horizontal="left"/>
    </xf>
    <xf numFmtId="0" fontId="1" fillId="0" borderId="0" xfId="1" applyAlignment="1">
      <alignment horizontal="right"/>
    </xf>
    <xf numFmtId="3" fontId="1" fillId="2" borderId="0" xfId="1" applyNumberFormat="1" applyFill="1" applyAlignment="1">
      <alignment horizontal="left"/>
    </xf>
    <xf numFmtId="3" fontId="1" fillId="0" borderId="4" xfId="1" applyNumberFormat="1" applyBorder="1" applyAlignment="1">
      <alignment horizontal="left"/>
    </xf>
    <xf numFmtId="4" fontId="1" fillId="2" borderId="0" xfId="1" applyNumberFormat="1" applyFill="1" applyAlignment="1">
      <alignment horizontal="left"/>
    </xf>
    <xf numFmtId="3" fontId="1" fillId="3" borderId="3" xfId="1" applyNumberFormat="1" applyFill="1" applyBorder="1" applyAlignment="1">
      <alignment horizontal="left"/>
    </xf>
    <xf numFmtId="3" fontId="1" fillId="0" borderId="0" xfId="1" applyNumberFormat="1" applyAlignment="1">
      <alignment horizontal="right"/>
    </xf>
    <xf numFmtId="4" fontId="1" fillId="2" borderId="4" xfId="1" applyNumberFormat="1" applyFill="1" applyBorder="1" applyAlignment="1">
      <alignment horizontal="left"/>
    </xf>
    <xf numFmtId="0" fontId="1" fillId="0" borderId="7" xfId="1" applyBorder="1"/>
    <xf numFmtId="3" fontId="1" fillId="2" borderId="3" xfId="1" applyNumberFormat="1" applyFill="1" applyBorder="1" applyAlignment="1">
      <alignment horizontal="left"/>
    </xf>
    <xf numFmtId="3" fontId="1" fillId="0" borderId="0" xfId="1" applyNumberFormat="1" applyAlignment="1">
      <alignment horizontal="left"/>
    </xf>
    <xf numFmtId="0" fontId="1" fillId="0" borderId="1" xfId="1" applyBorder="1"/>
    <xf numFmtId="0" fontId="1" fillId="0" borderId="8" xfId="1" applyBorder="1"/>
    <xf numFmtId="3" fontId="1" fillId="2" borderId="1" xfId="1" applyNumberFormat="1" applyFill="1" applyBorder="1" applyAlignment="1">
      <alignment horizontal="left"/>
    </xf>
    <xf numFmtId="3" fontId="1" fillId="2" borderId="5" xfId="1" applyNumberFormat="1" applyFill="1" applyBorder="1" applyAlignment="1">
      <alignment horizontal="left"/>
    </xf>
    <xf numFmtId="3" fontId="1" fillId="0" borderId="1" xfId="1" applyNumberFormat="1" applyBorder="1" applyAlignment="1">
      <alignment horizontal="left"/>
    </xf>
    <xf numFmtId="0" fontId="1" fillId="0" borderId="5" xfId="1" applyBorder="1" applyAlignment="1">
      <alignment horizontal="left"/>
    </xf>
    <xf numFmtId="0" fontId="1" fillId="3" borderId="6" xfId="1" applyFill="1" applyBorder="1" applyAlignment="1">
      <alignment horizontal="left"/>
    </xf>
    <xf numFmtId="0" fontId="1" fillId="3" borderId="1" xfId="1" applyFill="1" applyBorder="1" applyAlignment="1">
      <alignment horizontal="left"/>
    </xf>
    <xf numFmtId="0" fontId="1" fillId="3" borderId="5" xfId="1" applyFill="1" applyBorder="1" applyAlignment="1">
      <alignment horizontal="left"/>
    </xf>
    <xf numFmtId="0" fontId="1" fillId="0" borderId="1" xfId="1" applyBorder="1" applyAlignment="1">
      <alignment horizontal="left"/>
    </xf>
    <xf numFmtId="0" fontId="1" fillId="0" borderId="1" xfId="1" applyBorder="1" applyAlignment="1">
      <alignment horizontal="right"/>
    </xf>
    <xf numFmtId="4" fontId="1" fillId="3" borderId="0" xfId="1" applyNumberFormat="1" applyFill="1" applyAlignment="1">
      <alignment horizontal="left"/>
    </xf>
    <xf numFmtId="3" fontId="1" fillId="4" borderId="4" xfId="1" applyNumberFormat="1" applyFill="1" applyBorder="1" applyAlignment="1">
      <alignment horizontal="left"/>
    </xf>
    <xf numFmtId="3" fontId="1" fillId="4" borderId="0" xfId="1" applyNumberFormat="1" applyFill="1" applyAlignment="1">
      <alignment horizontal="left"/>
    </xf>
    <xf numFmtId="0" fontId="1" fillId="4" borderId="0" xfId="1" applyFill="1"/>
    <xf numFmtId="167" fontId="1" fillId="2" borderId="4" xfId="1" applyNumberFormat="1" applyFill="1" applyBorder="1" applyAlignment="1">
      <alignment horizontal="left"/>
    </xf>
    <xf numFmtId="167" fontId="1" fillId="2" borderId="0" xfId="1" applyNumberFormat="1" applyFill="1" applyAlignment="1">
      <alignment horizontal="left"/>
    </xf>
    <xf numFmtId="0" fontId="1" fillId="0" borderId="5" xfId="1" applyBorder="1"/>
    <xf numFmtId="167" fontId="1" fillId="2" borderId="6" xfId="1" applyNumberFormat="1" applyFill="1" applyBorder="1" applyAlignment="1">
      <alignment horizontal="left"/>
    </xf>
    <xf numFmtId="0" fontId="1" fillId="2" borderId="1" xfId="1" applyFill="1" applyBorder="1"/>
    <xf numFmtId="3" fontId="1" fillId="0" borderId="6" xfId="1" applyNumberFormat="1" applyBorder="1" applyAlignment="1">
      <alignment horizontal="left"/>
    </xf>
    <xf numFmtId="4" fontId="1" fillId="3" borderId="1" xfId="1" applyNumberFormat="1" applyFill="1" applyBorder="1" applyAlignment="1">
      <alignment horizontal="left"/>
    </xf>
    <xf numFmtId="0" fontId="1" fillId="3" borderId="0" xfId="1" applyFill="1"/>
    <xf numFmtId="49" fontId="1" fillId="2" borderId="0" xfId="1" applyNumberFormat="1" applyFill="1" applyAlignment="1">
      <alignment horizontal="left"/>
    </xf>
    <xf numFmtId="3" fontId="1" fillId="2" borderId="6" xfId="1" applyNumberFormat="1" applyFill="1" applyBorder="1" applyAlignment="1">
      <alignment horizontal="left"/>
    </xf>
    <xf numFmtId="0" fontId="1" fillId="2" borderId="1" xfId="1" applyFill="1" applyBorder="1" applyAlignment="1">
      <alignment horizontal="left"/>
    </xf>
    <xf numFmtId="0" fontId="1" fillId="0" borderId="6" xfId="1" applyBorder="1" applyAlignment="1">
      <alignment horizontal="left"/>
    </xf>
    <xf numFmtId="0" fontId="1" fillId="3" borderId="1" xfId="1" applyFill="1" applyBorder="1"/>
    <xf numFmtId="167" fontId="1" fillId="0" borderId="4" xfId="1" applyNumberFormat="1" applyBorder="1" applyAlignment="1">
      <alignment horizontal="left"/>
    </xf>
    <xf numFmtId="4" fontId="1" fillId="0" borderId="4" xfId="1" applyNumberFormat="1" applyBorder="1"/>
    <xf numFmtId="4" fontId="1" fillId="0" borderId="6" xfId="1" applyNumberFormat="1" applyBorder="1"/>
    <xf numFmtId="0" fontId="1" fillId="0" borderId="9" xfId="1" applyBorder="1"/>
    <xf numFmtId="0" fontId="1" fillId="5" borderId="0" xfId="1" applyFill="1" applyAlignment="1">
      <alignment horizontal="left"/>
    </xf>
    <xf numFmtId="2" fontId="1" fillId="0" borderId="0" xfId="1" applyNumberFormat="1" applyAlignment="1">
      <alignment horizontal="left"/>
    </xf>
    <xf numFmtId="0" fontId="1" fillId="0" borderId="2" xfId="1" applyBorder="1"/>
    <xf numFmtId="167" fontId="1" fillId="0" borderId="11" xfId="1" applyNumberFormat="1" applyBorder="1"/>
    <xf numFmtId="0" fontId="1" fillId="0" borderId="11" xfId="1" applyBorder="1"/>
    <xf numFmtId="0" fontId="1" fillId="0" borderId="10" xfId="1" applyBorder="1" applyAlignment="1">
      <alignment horizontal="left"/>
    </xf>
    <xf numFmtId="0" fontId="1" fillId="0" borderId="10" xfId="1" applyBorder="1"/>
    <xf numFmtId="167" fontId="1" fillId="0" borderId="4" xfId="1" applyNumberFormat="1" applyBorder="1"/>
    <xf numFmtId="0" fontId="1" fillId="0" borderId="2" xfId="1" applyBorder="1" applyAlignment="1">
      <alignment horizontal="left"/>
    </xf>
    <xf numFmtId="3" fontId="1" fillId="0" borderId="11" xfId="1" applyNumberFormat="1" applyBorder="1"/>
    <xf numFmtId="2" fontId="1" fillId="0" borderId="2" xfId="1" applyNumberFormat="1" applyBorder="1"/>
    <xf numFmtId="0" fontId="1" fillId="0" borderId="7" xfId="1" applyBorder="1" applyAlignment="1">
      <alignment horizontal="left"/>
    </xf>
    <xf numFmtId="3" fontId="1" fillId="0" borderId="4" xfId="1" applyNumberFormat="1" applyBorder="1"/>
    <xf numFmtId="2" fontId="1" fillId="0" borderId="0" xfId="1" applyNumberFormat="1"/>
    <xf numFmtId="168" fontId="0" fillId="0" borderId="0" xfId="0" applyNumberFormat="1"/>
    <xf numFmtId="169" fontId="0" fillId="0" borderId="0" xfId="0" applyNumberFormat="1"/>
    <xf numFmtId="2" fontId="0" fillId="0" borderId="0" xfId="0" applyNumberFormat="1"/>
    <xf numFmtId="0" fontId="3" fillId="0" borderId="0" xfId="0" applyFont="1"/>
    <xf numFmtId="1" fontId="0" fillId="0" borderId="0" xfId="0" applyNumberFormat="1"/>
    <xf numFmtId="0" fontId="3" fillId="0" borderId="0" xfId="0" applyFont="1" applyAlignment="1">
      <alignment horizontal="left"/>
    </xf>
    <xf numFmtId="0" fontId="3" fillId="0" borderId="0" xfId="0" applyFont="1" applyAlignment="1">
      <alignment horizontal="left" vertical="top"/>
    </xf>
    <xf numFmtId="169" fontId="3" fillId="0" borderId="0" xfId="0" applyNumberFormat="1" applyFont="1" applyAlignment="1">
      <alignment horizontal="left"/>
    </xf>
    <xf numFmtId="2" fontId="3" fillId="0" borderId="0" xfId="0" applyNumberFormat="1" applyFont="1" applyAlignment="1">
      <alignment horizontal="left"/>
    </xf>
    <xf numFmtId="1" fontId="3" fillId="0" borderId="0" xfId="0" applyNumberFormat="1" applyFont="1" applyAlignment="1">
      <alignment horizontal="right"/>
    </xf>
    <xf numFmtId="2" fontId="3" fillId="0" borderId="0" xfId="0" applyNumberFormat="1" applyFont="1"/>
    <xf numFmtId="169" fontId="3" fillId="0" borderId="0" xfId="0" applyNumberFormat="1" applyFont="1"/>
    <xf numFmtId="0" fontId="13" fillId="0" borderId="0" xfId="0" applyFont="1" applyAlignment="1">
      <alignment horizontal="left"/>
    </xf>
    <xf numFmtId="1" fontId="3" fillId="0" borderId="0" xfId="0" applyNumberFormat="1" applyFont="1"/>
    <xf numFmtId="0" fontId="0" fillId="0" borderId="0" xfId="0" applyAlignment="1">
      <alignment horizontal="left"/>
    </xf>
    <xf numFmtId="0" fontId="2" fillId="0" borderId="0" xfId="1" applyFont="1" applyAlignment="1">
      <alignment horizontal="left"/>
    </xf>
    <xf numFmtId="0" fontId="2" fillId="0" borderId="0" xfId="1" applyFont="1"/>
    <xf numFmtId="0" fontId="2" fillId="0" borderId="0" xfId="1" applyFont="1" applyAlignment="1">
      <alignment horizontal="right"/>
    </xf>
    <xf numFmtId="0" fontId="2" fillId="0" borderId="1" xfId="1" applyFont="1" applyBorder="1" applyAlignment="1">
      <alignment horizontal="left"/>
    </xf>
    <xf numFmtId="49" fontId="2" fillId="0" borderId="1" xfId="1" applyNumberFormat="1" applyFont="1" applyBorder="1" applyAlignment="1">
      <alignment horizontal="left"/>
    </xf>
    <xf numFmtId="0" fontId="2" fillId="0" borderId="1" xfId="1" applyFont="1" applyBorder="1"/>
    <xf numFmtId="0" fontId="2" fillId="0" borderId="1" xfId="1" applyFont="1" applyBorder="1" applyAlignment="1">
      <alignment wrapText="1"/>
    </xf>
    <xf numFmtId="0" fontId="3" fillId="0" borderId="1" xfId="1" applyFont="1" applyBorder="1"/>
    <xf numFmtId="0" fontId="2" fillId="0" borderId="0" xfId="1" applyFont="1" applyAlignment="1">
      <alignment horizontal="left" vertical="top"/>
    </xf>
    <xf numFmtId="0" fontId="3" fillId="0" borderId="0" xfId="1" applyFont="1" applyAlignment="1">
      <alignment horizontal="left" vertical="top"/>
    </xf>
    <xf numFmtId="49" fontId="3" fillId="0" borderId="0" xfId="1" quotePrefix="1" applyNumberFormat="1" applyFont="1" applyAlignment="1">
      <alignment horizontal="left"/>
    </xf>
    <xf numFmtId="16" fontId="3" fillId="0" borderId="0" xfId="1" quotePrefix="1" applyNumberFormat="1" applyFont="1"/>
    <xf numFmtId="49" fontId="3" fillId="0" borderId="0" xfId="1" applyNumberFormat="1" applyFont="1" applyAlignment="1">
      <alignment horizontal="left"/>
    </xf>
    <xf numFmtId="16" fontId="3" fillId="0" borderId="0" xfId="1" quotePrefix="1" applyNumberFormat="1" applyFont="1" applyAlignment="1">
      <alignment horizontal="left"/>
    </xf>
    <xf numFmtId="0" fontId="4" fillId="0" borderId="0" xfId="1" applyFont="1"/>
    <xf numFmtId="2" fontId="3" fillId="0" borderId="0" xfId="1" quotePrefix="1" applyNumberFormat="1" applyFont="1" applyAlignment="1">
      <alignment horizontal="left"/>
    </xf>
    <xf numFmtId="164" fontId="3" fillId="0" borderId="0" xfId="1" applyNumberFormat="1" applyFont="1" applyAlignment="1">
      <alignment horizontal="left"/>
    </xf>
    <xf numFmtId="3" fontId="3" fillId="0" borderId="0" xfId="1" applyNumberFormat="1" applyFont="1" applyAlignment="1">
      <alignment horizontal="left"/>
    </xf>
    <xf numFmtId="0" fontId="2" fillId="0" borderId="1" xfId="1" applyFont="1" applyBorder="1" applyAlignment="1">
      <alignment horizontal="left" vertical="top"/>
    </xf>
    <xf numFmtId="0" fontId="3" fillId="0" borderId="1" xfId="1" applyFont="1" applyBorder="1" applyAlignment="1">
      <alignment horizontal="left" vertical="top"/>
    </xf>
    <xf numFmtId="0" fontId="3" fillId="0" borderId="1" xfId="1" applyFont="1" applyBorder="1" applyAlignment="1">
      <alignment horizontal="left"/>
    </xf>
    <xf numFmtId="2" fontId="3" fillId="0" borderId="1" xfId="1" applyNumberFormat="1" applyFont="1" applyBorder="1" applyAlignment="1">
      <alignment horizontal="left"/>
    </xf>
    <xf numFmtId="2" fontId="3" fillId="0" borderId="1" xfId="1" quotePrefix="1" applyNumberFormat="1" applyFont="1" applyBorder="1" applyAlignment="1">
      <alignment horizontal="left"/>
    </xf>
    <xf numFmtId="49" fontId="3" fillId="0" borderId="1" xfId="1" quotePrefix="1" applyNumberFormat="1" applyFont="1" applyBorder="1" applyAlignment="1">
      <alignment horizontal="left"/>
    </xf>
    <xf numFmtId="16" fontId="3" fillId="0" borderId="1" xfId="1" quotePrefix="1" applyNumberFormat="1" applyFont="1" applyBorder="1"/>
    <xf numFmtId="0" fontId="3" fillId="0" borderId="1" xfId="1" applyFont="1" applyBorder="1" applyAlignment="1">
      <alignment horizontal="right"/>
    </xf>
    <xf numFmtId="0" fontId="4" fillId="0" borderId="1" xfId="1" applyFont="1" applyBorder="1"/>
    <xf numFmtId="2" fontId="0" fillId="0" borderId="0" xfId="0" applyNumberFormat="1" applyAlignment="1">
      <alignment horizontal="left"/>
    </xf>
    <xf numFmtId="2" fontId="14" fillId="0" borderId="0" xfId="0" applyNumberFormat="1" applyFont="1" applyAlignment="1">
      <alignment horizontal="left" vertical="center"/>
    </xf>
    <xf numFmtId="165" fontId="3" fillId="0" borderId="0" xfId="1" applyNumberFormat="1" applyFont="1" applyAlignment="1">
      <alignment horizontal="left"/>
    </xf>
    <xf numFmtId="49" fontId="3" fillId="0" borderId="1" xfId="1" applyNumberFormat="1" applyFont="1" applyBorder="1" applyAlignment="1">
      <alignment horizontal="left"/>
    </xf>
    <xf numFmtId="0" fontId="3" fillId="0" borderId="2" xfId="1" applyFont="1" applyBorder="1"/>
    <xf numFmtId="16" fontId="3" fillId="0" borderId="0" xfId="1" applyNumberFormat="1" applyFont="1" applyAlignment="1">
      <alignment horizontal="left"/>
    </xf>
    <xf numFmtId="16" fontId="3" fillId="0" borderId="0" xfId="1" applyNumberFormat="1" applyFont="1"/>
    <xf numFmtId="16" fontId="3" fillId="0" borderId="1" xfId="1" quotePrefix="1" applyNumberFormat="1" applyFont="1" applyBorder="1" applyAlignment="1">
      <alignment horizontal="left"/>
    </xf>
    <xf numFmtId="3" fontId="3" fillId="0" borderId="0" xfId="1" applyNumberFormat="1" applyFont="1" applyAlignment="1">
      <alignment horizontal="right"/>
    </xf>
    <xf numFmtId="0" fontId="3" fillId="0" borderId="2" xfId="1" applyFont="1" applyBorder="1" applyAlignment="1">
      <alignment horizontal="left"/>
    </xf>
    <xf numFmtId="166" fontId="3" fillId="0" borderId="0" xfId="1" applyNumberFormat="1" applyFont="1" applyAlignment="1">
      <alignment horizontal="left"/>
    </xf>
    <xf numFmtId="9" fontId="3" fillId="0" borderId="0" xfId="1" applyNumberFormat="1" applyFont="1"/>
    <xf numFmtId="4" fontId="3" fillId="0" borderId="1" xfId="1" applyNumberFormat="1" applyFont="1" applyBorder="1" applyAlignment="1">
      <alignment horizontal="left"/>
    </xf>
    <xf numFmtId="0" fontId="2" fillId="0" borderId="2" xfId="1" applyFont="1" applyBorder="1" applyAlignment="1">
      <alignment horizontal="left" vertical="top"/>
    </xf>
    <xf numFmtId="0" fontId="3" fillId="0" borderId="2" xfId="1" applyFont="1" applyBorder="1" applyAlignment="1">
      <alignment horizontal="left" vertical="top"/>
    </xf>
    <xf numFmtId="2" fontId="3" fillId="0" borderId="2" xfId="1" applyNumberFormat="1" applyFont="1" applyBorder="1" applyAlignment="1">
      <alignment horizontal="left"/>
    </xf>
    <xf numFmtId="4" fontId="3" fillId="0" borderId="2" xfId="1" applyNumberFormat="1" applyFont="1" applyBorder="1" applyAlignment="1">
      <alignment horizontal="left"/>
    </xf>
    <xf numFmtId="49" fontId="3" fillId="0" borderId="2" xfId="1" applyNumberFormat="1" applyFont="1" applyBorder="1" applyAlignment="1">
      <alignment horizontal="left"/>
    </xf>
    <xf numFmtId="0" fontId="3" fillId="0" borderId="2" xfId="1" applyFont="1" applyBorder="1" applyAlignment="1">
      <alignment horizontal="right"/>
    </xf>
    <xf numFmtId="0" fontId="4" fillId="0" borderId="2" xfId="1" applyFont="1" applyBorder="1"/>
    <xf numFmtId="0" fontId="2" fillId="0" borderId="2" xfId="1" applyFont="1" applyBorder="1" applyAlignment="1">
      <alignment horizontal="left"/>
    </xf>
    <xf numFmtId="2" fontId="4" fillId="0" borderId="0" xfId="1" applyNumberFormat="1" applyFont="1" applyAlignment="1">
      <alignment horizontal="left"/>
    </xf>
    <xf numFmtId="0" fontId="2" fillId="0" borderId="0" xfId="1" applyFont="1" applyAlignment="1">
      <alignment horizontal="left"/>
    </xf>
    <xf numFmtId="0" fontId="9" fillId="0" borderId="4" xfId="1" applyFont="1" applyBorder="1" applyAlignment="1">
      <alignment horizontal="center"/>
    </xf>
    <xf numFmtId="0" fontId="9" fillId="0" borderId="0" xfId="1" applyFont="1" applyAlignment="1">
      <alignment horizontal="center"/>
    </xf>
    <xf numFmtId="0" fontId="9" fillId="0" borderId="3" xfId="1" applyFont="1" applyBorder="1" applyAlignment="1">
      <alignment horizontal="center"/>
    </xf>
  </cellXfs>
  <cellStyles count="2">
    <cellStyle name="Normal" xfId="0" builtinId="0"/>
    <cellStyle name="Normal 2" xfId="1" xr:uid="{B3B3BD67-52A3-494B-8C98-6BCC18072D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landcareresearch-my.sharepoint.com/Users/giorgiavattiato/Library/Containers/com.apple.mail/Data/Library/Mail%20Downloads/3E2F53F5-E706-4831-A4AB-BA7AEFF4C5A7/detection_spreadsheet_12Sep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dy complete spreadsheet"/>
      <sheetName val="detection_spreadsheet_foranalys"/>
      <sheetName val="Latex HR table pt1"/>
      <sheetName val="Latex HR table pt2"/>
      <sheetName val="Studies summaries"/>
      <sheetName val="Tables summaries"/>
      <sheetName val="HR to sigma conv."/>
      <sheetName val="Density units conv."/>
      <sheetName val="Latex table"/>
      <sheetName val="mast year calculation"/>
      <sheetName val="detection_spreadsheet2"/>
      <sheetName val="Pablo's"/>
      <sheetName val="Deb's"/>
      <sheetName val="Sam's"/>
    </sheetNames>
    <sheetDataSet>
      <sheetData sheetId="0" refreshError="1"/>
      <sheetData sheetId="1" refreshError="1"/>
      <sheetData sheetId="2" refreshError="1"/>
      <sheetData sheetId="3" refreshError="1"/>
      <sheetData sheetId="4" refreshError="1"/>
      <sheetData sheetId="5" refreshError="1">
        <row r="5">
          <cell r="F5">
            <v>205.97000179756407</v>
          </cell>
        </row>
        <row r="6">
          <cell r="F6">
            <v>1059.5450046654121</v>
          </cell>
        </row>
        <row r="7">
          <cell r="F7">
            <v>1892.3756630166588</v>
          </cell>
        </row>
        <row r="8">
          <cell r="F8">
            <v>311.51898859077204</v>
          </cell>
        </row>
        <row r="9">
          <cell r="F9">
            <v>839.81726719157314</v>
          </cell>
        </row>
        <row r="10">
          <cell r="F10">
            <v>344.65373433834708</v>
          </cell>
        </row>
        <row r="11">
          <cell r="F11">
            <v>395.52140087396225</v>
          </cell>
        </row>
        <row r="12">
          <cell r="F12">
            <v>164.45385840962032</v>
          </cell>
        </row>
        <row r="13">
          <cell r="F13">
            <v>391.47848654334103</v>
          </cell>
        </row>
        <row r="14">
          <cell r="F14">
            <v>824.20177248555035</v>
          </cell>
        </row>
        <row r="15">
          <cell r="F15">
            <v>447.12572195167019</v>
          </cell>
        </row>
        <row r="16">
          <cell r="F16">
            <v>280.14949051337538</v>
          </cell>
        </row>
        <row r="17">
          <cell r="F17">
            <v>92.112585069021435</v>
          </cell>
        </row>
        <row r="18">
          <cell r="F18">
            <v>798.71491232406981</v>
          </cell>
        </row>
        <row r="19">
          <cell r="F19">
            <v>343.88355743312565</v>
          </cell>
        </row>
        <row r="20">
          <cell r="F20">
            <v>423.36731797703055</v>
          </cell>
        </row>
        <row r="21">
          <cell r="F21">
            <v>1569.1278156064452</v>
          </cell>
        </row>
        <row r="22">
          <cell r="F22">
            <v>364.10696248015734</v>
          </cell>
        </row>
        <row r="23">
          <cell r="F23">
            <v>379.09113159919076</v>
          </cell>
        </row>
        <row r="25">
          <cell r="F25">
            <v>300.250293065699</v>
          </cell>
        </row>
        <row r="26">
          <cell r="F26">
            <v>205.97000179756407</v>
          </cell>
        </row>
        <row r="27">
          <cell r="F27">
            <v>205.97000179756407</v>
          </cell>
        </row>
        <row r="28">
          <cell r="F28">
            <v>192.66729466992439</v>
          </cell>
        </row>
        <row r="29">
          <cell r="F29">
            <v>102.98500089878203</v>
          </cell>
        </row>
        <row r="30">
          <cell r="F30">
            <v>162.83358383731945</v>
          </cell>
        </row>
        <row r="31">
          <cell r="F31">
            <v>230.28146267255357</v>
          </cell>
        </row>
        <row r="32">
          <cell r="F32">
            <v>291.28556998412586</v>
          </cell>
        </row>
        <row r="33">
          <cell r="F33">
            <v>405.45235399106161</v>
          </cell>
        </row>
        <row r="34">
          <cell r="F34">
            <v>277.29560125141813</v>
          </cell>
        </row>
        <row r="35">
          <cell r="F35">
            <v>162.83358383731945</v>
          </cell>
        </row>
        <row r="36">
          <cell r="F36">
            <v>308.95500269634613</v>
          </cell>
        </row>
        <row r="37">
          <cell r="F37">
            <v>325.6671676746389</v>
          </cell>
        </row>
        <row r="41">
          <cell r="F41">
            <v>923.08116780119201</v>
          </cell>
        </row>
        <row r="42">
          <cell r="F42">
            <v>624.99254427936842</v>
          </cell>
        </row>
        <row r="43">
          <cell r="F43">
            <v>359.7111438411244</v>
          </cell>
        </row>
        <row r="44">
          <cell r="F44">
            <v>1148.1788466864305</v>
          </cell>
        </row>
        <row r="45">
          <cell r="F45">
            <v>307.23379151728574</v>
          </cell>
        </row>
        <row r="46">
          <cell r="F46">
            <v>102.98500089878203</v>
          </cell>
        </row>
        <row r="47">
          <cell r="F47">
            <v>231.4300057708956</v>
          </cell>
        </row>
        <row r="48">
          <cell r="F48">
            <v>287.62145469167052</v>
          </cell>
        </row>
        <row r="49">
          <cell r="F49">
            <v>194.03860944650575</v>
          </cell>
        </row>
        <row r="50">
          <cell r="F50">
            <v>314.06204293759515</v>
          </cell>
        </row>
        <row r="51">
          <cell r="F51">
            <v>234.84193435720783</v>
          </cell>
        </row>
        <row r="52">
          <cell r="F52">
            <v>124.01036285196933</v>
          </cell>
        </row>
        <row r="53">
          <cell r="F53">
            <v>380.48742042039595</v>
          </cell>
        </row>
        <row r="54">
          <cell r="F54">
            <v>229.12716235772783</v>
          </cell>
        </row>
        <row r="55">
          <cell r="F55">
            <v>392.15520007615731</v>
          </cell>
        </row>
        <row r="56">
          <cell r="F56">
            <v>441.75643916783747</v>
          </cell>
        </row>
        <row r="57">
          <cell r="F57">
            <v>199.42959669506934</v>
          </cell>
        </row>
        <row r="58">
          <cell r="F58">
            <v>220.87821958391874</v>
          </cell>
        </row>
        <row r="59">
          <cell r="F59">
            <v>216.02316034290723</v>
          </cell>
        </row>
        <row r="60">
          <cell r="F60">
            <v>202.07116340282261</v>
          </cell>
        </row>
        <row r="61">
          <cell r="F61">
            <v>172.32686716917354</v>
          </cell>
        </row>
        <row r="62">
          <cell r="F62">
            <v>172.32686716917354</v>
          </cell>
        </row>
        <row r="63">
          <cell r="F63">
            <v>235.96828103188196</v>
          </cell>
        </row>
        <row r="64">
          <cell r="F64">
            <v>224.45060580911817</v>
          </cell>
        </row>
        <row r="65">
          <cell r="F65">
            <v>205.97000179756407</v>
          </cell>
        </row>
        <row r="66">
          <cell r="F66">
            <v>162.83358383731945</v>
          </cell>
        </row>
        <row r="67">
          <cell r="F67">
            <v>261.54946405085173</v>
          </cell>
        </row>
        <row r="68">
          <cell r="F68">
            <v>249.08748643642159</v>
          </cell>
        </row>
        <row r="69">
          <cell r="F69">
            <v>276.33775520706428</v>
          </cell>
        </row>
        <row r="70">
          <cell r="F70">
            <v>169.22162423085817</v>
          </cell>
        </row>
        <row r="71">
          <cell r="F71">
            <v>176.88254778202483</v>
          </cell>
        </row>
        <row r="72">
          <cell r="F72">
            <v>240.42090536217029</v>
          </cell>
        </row>
        <row r="73">
          <cell r="F73">
            <v>126.13035168104149</v>
          </cell>
        </row>
        <row r="74">
          <cell r="F74">
            <v>130.26686706985555</v>
          </cell>
        </row>
        <row r="75">
          <cell r="F75">
            <v>284.8424382662007</v>
          </cell>
        </row>
        <row r="76">
          <cell r="F76">
            <v>252.26070336208298</v>
          </cell>
        </row>
        <row r="77">
          <cell r="F77">
            <v>192.66729466992439</v>
          </cell>
        </row>
        <row r="78">
          <cell r="F78">
            <v>204.67864109374588</v>
          </cell>
        </row>
        <row r="79">
          <cell r="F79">
            <v>223.26616162682163</v>
          </cell>
        </row>
        <row r="80">
          <cell r="F80">
            <v>376.28301047898844</v>
          </cell>
        </row>
        <row r="81">
          <cell r="F81">
            <v>370.60294090991999</v>
          </cell>
        </row>
        <row r="82">
          <cell r="F82">
            <v>226.80093802515978</v>
          </cell>
        </row>
        <row r="83">
          <cell r="F83">
            <v>267.56288096132545</v>
          </cell>
        </row>
        <row r="84">
          <cell r="F84">
            <v>362.64761006452875</v>
          </cell>
        </row>
        <row r="85">
          <cell r="F85">
            <v>393.50513591029937</v>
          </cell>
        </row>
        <row r="86">
          <cell r="F86">
            <v>398.85919339013867</v>
          </cell>
        </row>
        <row r="87">
          <cell r="F87">
            <v>489.58510523581111</v>
          </cell>
        </row>
        <row r="88">
          <cell r="F88">
            <v>323.21543518171131</v>
          </cell>
        </row>
        <row r="89">
          <cell r="F89">
            <v>281.09434813850299</v>
          </cell>
        </row>
        <row r="90">
          <cell r="F90">
            <v>296.69691000078473</v>
          </cell>
        </row>
        <row r="91">
          <cell r="F91">
            <v>308.09559907696359</v>
          </cell>
        </row>
        <row r="92">
          <cell r="F92">
            <v>241.52123562053868</v>
          </cell>
        </row>
        <row r="93">
          <cell r="F93">
            <v>99.315138228839942</v>
          </cell>
        </row>
        <row r="94">
          <cell r="F94">
            <v>91.824282061157973</v>
          </cell>
        </row>
        <row r="95">
          <cell r="F95">
            <v>92.972130147961764</v>
          </cell>
        </row>
        <row r="96">
          <cell r="F96">
            <v>83.029162145473862</v>
          </cell>
        </row>
        <row r="97">
          <cell r="F97">
            <v>159.21094773975784</v>
          </cell>
        </row>
        <row r="98">
          <cell r="F98">
            <v>159.70978221869734</v>
          </cell>
        </row>
        <row r="99">
          <cell r="F99">
            <v>70.977513656143344</v>
          </cell>
        </row>
        <row r="100">
          <cell r="F100">
            <v>63.065175840520745</v>
          </cell>
        </row>
        <row r="101">
          <cell r="F101">
            <v>70.226407716092055</v>
          </cell>
        </row>
        <row r="102">
          <cell r="F102">
            <v>69.847825940799211</v>
          </cell>
        </row>
        <row r="103">
          <cell r="F103">
            <v>64.725069424437422</v>
          </cell>
        </row>
        <row r="104">
          <cell r="F104">
            <v>24.694935686938383</v>
          </cell>
        </row>
        <row r="105">
          <cell r="F105">
            <v>29.310045090717502</v>
          </cell>
        </row>
        <row r="106">
          <cell r="F106">
            <v>18.565885067213181</v>
          </cell>
        </row>
        <row r="107">
          <cell r="F107">
            <v>21.105644676842491</v>
          </cell>
        </row>
        <row r="108">
          <cell r="F108">
            <v>28.945931016287052</v>
          </cell>
        </row>
        <row r="109">
          <cell r="F109">
            <v>50.029939604089307</v>
          </cell>
        </row>
        <row r="110">
          <cell r="F110">
            <v>17.078130350783681</v>
          </cell>
        </row>
        <row r="111">
          <cell r="F111">
            <v>21.230901828000402</v>
          </cell>
        </row>
        <row r="112">
          <cell r="F112">
            <v>29.580189465841428</v>
          </cell>
        </row>
        <row r="113">
          <cell r="F113">
            <v>43.814036383699083</v>
          </cell>
        </row>
        <row r="114">
          <cell r="F114">
            <v>22.326616162682164</v>
          </cell>
        </row>
        <row r="115">
          <cell r="F115">
            <v>21.602316034290723</v>
          </cell>
        </row>
        <row r="116">
          <cell r="F116">
            <v>20.85287334673588</v>
          </cell>
        </row>
        <row r="117">
          <cell r="F117">
            <v>38.187860392954647</v>
          </cell>
        </row>
        <row r="118">
          <cell r="F118">
            <v>23.143000577089563</v>
          </cell>
        </row>
        <row r="119">
          <cell r="F119">
            <v>74.938838809789885</v>
          </cell>
        </row>
        <row r="120">
          <cell r="F120">
            <v>19.540030060478333</v>
          </cell>
        </row>
        <row r="121">
          <cell r="F121">
            <v>58.890854163528125</v>
          </cell>
        </row>
        <row r="122">
          <cell r="F122">
            <v>42.148428128406614</v>
          </cell>
        </row>
        <row r="123">
          <cell r="F123">
            <v>26.356918102521018</v>
          </cell>
        </row>
        <row r="124">
          <cell r="F124">
            <v>31.908735471211092</v>
          </cell>
        </row>
        <row r="125">
          <cell r="F125">
            <v>66.303467971107096</v>
          </cell>
        </row>
        <row r="126">
          <cell r="F126">
            <v>47.417855360042303</v>
          </cell>
        </row>
        <row r="127">
          <cell r="F127">
            <v>56.968487653240139</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1B8FA-2DD0-1846-8A1D-772D3AE68755}">
  <dimension ref="A1:AD501"/>
  <sheetViews>
    <sheetView zoomScale="85" zoomScaleNormal="85" workbookViewId="0">
      <pane ySplit="2" topLeftCell="A251" activePane="bottomLeft" state="frozen"/>
      <selection activeCell="B166" sqref="B166"/>
      <selection pane="bottomLeft" activeCell="E139" sqref="E139"/>
    </sheetView>
  </sheetViews>
  <sheetFormatPr defaultColWidth="9.125" defaultRowHeight="15" x14ac:dyDescent="0.25"/>
  <cols>
    <col min="1" max="1" width="18.125" style="1" customWidth="1"/>
    <col min="2" max="2" width="19.875" style="1" customWidth="1"/>
    <col min="3" max="3" width="26.875" style="1" customWidth="1"/>
    <col min="4" max="9" width="10.625" style="1" customWidth="1"/>
    <col min="10" max="10" width="11.5" style="1" customWidth="1"/>
    <col min="11" max="11" width="15.875" style="1" bestFit="1" customWidth="1"/>
    <col min="12" max="14" width="10.625" style="1" customWidth="1"/>
    <col min="15" max="15" width="10.625" style="120" customWidth="1"/>
    <col min="16" max="16" width="6.375" style="2" customWidth="1"/>
    <col min="17" max="17" width="19.375" style="122" customWidth="1"/>
    <col min="18" max="18" width="30.125" style="122" customWidth="1"/>
    <col min="19" max="19" width="32.5" style="122" customWidth="1"/>
    <col min="20" max="20" width="22.125" style="2" customWidth="1"/>
    <col min="21" max="21" width="24.5" style="2" customWidth="1"/>
    <col min="22" max="22" width="32.125" style="2" customWidth="1"/>
    <col min="23" max="23" width="18.5" style="2" customWidth="1"/>
    <col min="24" max="24" width="16.125" style="2" customWidth="1"/>
    <col min="25" max="25" width="24" style="2" customWidth="1"/>
    <col min="26" max="26" width="22" style="2" customWidth="1"/>
    <col min="27" max="27" width="10.125" style="2" customWidth="1"/>
    <col min="28" max="28" width="12" style="4" bestFit="1" customWidth="1"/>
    <col min="29" max="29" width="17.375" style="2" customWidth="1"/>
    <col min="30" max="30" width="19.125" style="2" customWidth="1"/>
    <col min="31" max="31" width="11.5" style="2" customWidth="1"/>
    <col min="32" max="49" width="9.125" style="2"/>
    <col min="50" max="50" width="14.625" style="2" customWidth="1"/>
    <col min="51" max="16384" width="9.125" style="2"/>
  </cols>
  <sheetData>
    <row r="1" spans="1:30" x14ac:dyDescent="0.25">
      <c r="A1" s="108"/>
      <c r="C1" s="108"/>
      <c r="D1" s="157" t="s">
        <v>0</v>
      </c>
      <c r="E1" s="157"/>
      <c r="F1" s="157"/>
      <c r="G1" s="108"/>
      <c r="H1" s="157" t="s">
        <v>1</v>
      </c>
      <c r="I1" s="157"/>
      <c r="J1" s="157"/>
      <c r="K1" s="157"/>
      <c r="L1" s="157" t="s">
        <v>2</v>
      </c>
      <c r="M1" s="157"/>
      <c r="N1" s="157"/>
      <c r="O1" s="157"/>
      <c r="P1" s="109"/>
      <c r="Q1" s="109"/>
      <c r="R1" s="109"/>
      <c r="S1" s="109"/>
      <c r="V1" s="109"/>
      <c r="W1" s="109"/>
      <c r="X1" s="109"/>
      <c r="Y1" s="109"/>
      <c r="Z1" s="109"/>
      <c r="AA1" s="109"/>
      <c r="AB1" s="110"/>
    </row>
    <row r="2" spans="1:30" s="115" customFormat="1" ht="42" customHeight="1" x14ac:dyDescent="0.25">
      <c r="A2" s="111" t="s">
        <v>3</v>
      </c>
      <c r="B2" s="111" t="s">
        <v>4</v>
      </c>
      <c r="C2" s="111" t="s">
        <v>5</v>
      </c>
      <c r="D2" s="111" t="s">
        <v>6</v>
      </c>
      <c r="E2" s="111" t="s">
        <v>7</v>
      </c>
      <c r="F2" s="111" t="s">
        <v>8</v>
      </c>
      <c r="G2" s="111" t="s">
        <v>9</v>
      </c>
      <c r="H2" s="111" t="s">
        <v>6</v>
      </c>
      <c r="I2" s="111" t="s">
        <v>7</v>
      </c>
      <c r="J2" s="111" t="s">
        <v>8</v>
      </c>
      <c r="K2" s="111" t="s">
        <v>9</v>
      </c>
      <c r="L2" s="111" t="s">
        <v>6</v>
      </c>
      <c r="M2" s="111" t="s">
        <v>7</v>
      </c>
      <c r="N2" s="111" t="s">
        <v>8</v>
      </c>
      <c r="O2" s="112" t="s">
        <v>9</v>
      </c>
      <c r="P2" s="113" t="s">
        <v>10</v>
      </c>
      <c r="Q2" s="113" t="s">
        <v>11</v>
      </c>
      <c r="R2" s="113" t="s">
        <v>12</v>
      </c>
      <c r="S2" s="114" t="s">
        <v>13</v>
      </c>
      <c r="T2" s="114" t="s">
        <v>14</v>
      </c>
      <c r="U2" s="114" t="s">
        <v>15</v>
      </c>
      <c r="V2" s="113" t="s">
        <v>16</v>
      </c>
      <c r="W2" s="113" t="s">
        <v>17</v>
      </c>
      <c r="X2" s="113" t="s">
        <v>18</v>
      </c>
      <c r="Y2" s="113" t="s">
        <v>19</v>
      </c>
      <c r="Z2" s="113" t="s">
        <v>20</v>
      </c>
      <c r="AA2" s="113" t="s">
        <v>21</v>
      </c>
      <c r="AB2" s="111" t="s">
        <v>22</v>
      </c>
      <c r="AC2" s="113" t="s">
        <v>23</v>
      </c>
      <c r="AD2" s="113" t="s">
        <v>24</v>
      </c>
    </row>
    <row r="3" spans="1:30" x14ac:dyDescent="0.25">
      <c r="A3" s="116" t="s">
        <v>25</v>
      </c>
      <c r="B3" s="117" t="s">
        <v>26</v>
      </c>
      <c r="C3" s="1" t="s">
        <v>27</v>
      </c>
      <c r="D3" s="1">
        <v>0.05</v>
      </c>
      <c r="E3" s="1">
        <v>7.0000000000000001E-3</v>
      </c>
      <c r="H3" s="3">
        <v>63</v>
      </c>
      <c r="I3" s="1">
        <v>4.5</v>
      </c>
      <c r="N3" s="3"/>
      <c r="O3" s="118"/>
      <c r="P3" s="2" t="s">
        <v>28</v>
      </c>
      <c r="Q3" s="2" t="s">
        <v>29</v>
      </c>
      <c r="R3" s="2" t="s">
        <v>30</v>
      </c>
      <c r="S3" s="119" t="s">
        <v>31</v>
      </c>
      <c r="T3" s="2" t="s">
        <v>1112</v>
      </c>
      <c r="U3" s="2" t="s">
        <v>32</v>
      </c>
      <c r="V3" s="2" t="s">
        <v>33</v>
      </c>
      <c r="W3" s="2" t="s">
        <v>34</v>
      </c>
      <c r="X3" s="2" t="s">
        <v>35</v>
      </c>
      <c r="Y3" s="2" t="s">
        <v>36</v>
      </c>
      <c r="Z3" s="2" t="s">
        <v>37</v>
      </c>
      <c r="AA3" s="2" t="s">
        <v>38</v>
      </c>
      <c r="AB3" s="4">
        <v>2002</v>
      </c>
      <c r="AC3" s="2" t="s">
        <v>39</v>
      </c>
      <c r="AD3" s="2" t="s">
        <v>40</v>
      </c>
    </row>
    <row r="4" spans="1:30" x14ac:dyDescent="0.25">
      <c r="A4" s="116" t="s">
        <v>25</v>
      </c>
      <c r="B4" s="117" t="s">
        <v>26</v>
      </c>
      <c r="C4" s="1" t="s">
        <v>41</v>
      </c>
      <c r="D4" s="1">
        <v>0.175238</v>
      </c>
      <c r="E4" s="1" t="s">
        <v>42</v>
      </c>
      <c r="H4" s="3">
        <v>25.909099999999999</v>
      </c>
      <c r="L4" s="1">
        <v>15.9091</v>
      </c>
      <c r="P4" s="2" t="s">
        <v>28</v>
      </c>
      <c r="Q4" s="2" t="s">
        <v>29</v>
      </c>
      <c r="R4" s="2" t="s">
        <v>30</v>
      </c>
      <c r="S4" s="2" t="s">
        <v>43</v>
      </c>
      <c r="T4" s="2" t="s">
        <v>1112</v>
      </c>
      <c r="U4" s="2" t="s">
        <v>44</v>
      </c>
      <c r="V4" s="2" t="s">
        <v>45</v>
      </c>
      <c r="X4" s="2" t="s">
        <v>46</v>
      </c>
      <c r="Y4" s="2" t="s">
        <v>47</v>
      </c>
      <c r="Z4" s="2" t="s">
        <v>48</v>
      </c>
      <c r="AA4" s="2" t="s">
        <v>49</v>
      </c>
      <c r="AB4" s="4">
        <v>1996</v>
      </c>
      <c r="AC4" s="2" t="s">
        <v>50</v>
      </c>
      <c r="AD4" s="2" t="s">
        <v>51</v>
      </c>
    </row>
    <row r="5" spans="1:30" x14ac:dyDescent="0.25">
      <c r="A5" s="116" t="s">
        <v>25</v>
      </c>
      <c r="B5" s="117" t="s">
        <v>26</v>
      </c>
      <c r="C5" s="1" t="s">
        <v>41</v>
      </c>
      <c r="D5" s="1">
        <v>0.23619000000000001</v>
      </c>
      <c r="E5" s="1" t="s">
        <v>42</v>
      </c>
      <c r="H5" s="3">
        <v>28.181799999999999</v>
      </c>
      <c r="L5" s="1">
        <v>13.2576</v>
      </c>
      <c r="P5" s="2" t="s">
        <v>28</v>
      </c>
      <c r="Q5" s="2" t="s">
        <v>29</v>
      </c>
      <c r="R5" s="2" t="s">
        <v>30</v>
      </c>
      <c r="S5" s="2" t="s">
        <v>43</v>
      </c>
      <c r="T5" s="2" t="s">
        <v>1112</v>
      </c>
      <c r="U5" s="2" t="s">
        <v>44</v>
      </c>
      <c r="V5" s="2" t="s">
        <v>45</v>
      </c>
      <c r="X5" s="2" t="s">
        <v>46</v>
      </c>
      <c r="Y5" s="2" t="s">
        <v>47</v>
      </c>
      <c r="Z5" s="2" t="s">
        <v>48</v>
      </c>
      <c r="AA5" s="2" t="s">
        <v>52</v>
      </c>
      <c r="AB5" s="4">
        <v>1996</v>
      </c>
      <c r="AC5" s="2" t="s">
        <v>53</v>
      </c>
      <c r="AD5" s="2" t="s">
        <v>51</v>
      </c>
    </row>
    <row r="6" spans="1:30" x14ac:dyDescent="0.25">
      <c r="A6" s="116" t="s">
        <v>25</v>
      </c>
      <c r="B6" s="117" t="s">
        <v>26</v>
      </c>
      <c r="C6" s="1" t="s">
        <v>41</v>
      </c>
      <c r="D6" s="1">
        <v>0.15619</v>
      </c>
      <c r="E6" s="1" t="s">
        <v>42</v>
      </c>
      <c r="H6" s="3">
        <v>28.636399999999998</v>
      </c>
      <c r="L6" s="1">
        <v>9.6590900000000008</v>
      </c>
      <c r="P6" s="2" t="s">
        <v>28</v>
      </c>
      <c r="Q6" s="2" t="s">
        <v>29</v>
      </c>
      <c r="R6" s="2" t="s">
        <v>30</v>
      </c>
      <c r="S6" s="2" t="s">
        <v>43</v>
      </c>
      <c r="T6" s="2" t="s">
        <v>1112</v>
      </c>
      <c r="U6" s="2" t="s">
        <v>44</v>
      </c>
      <c r="V6" s="2" t="s">
        <v>45</v>
      </c>
      <c r="X6" s="2" t="s">
        <v>46</v>
      </c>
      <c r="Y6" s="2" t="s">
        <v>47</v>
      </c>
      <c r="Z6" s="2" t="s">
        <v>48</v>
      </c>
      <c r="AA6" s="2" t="s">
        <v>54</v>
      </c>
      <c r="AB6" s="4">
        <v>1996</v>
      </c>
      <c r="AC6" s="2" t="s">
        <v>55</v>
      </c>
      <c r="AD6" s="2" t="s">
        <v>51</v>
      </c>
    </row>
    <row r="7" spans="1:30" x14ac:dyDescent="0.25">
      <c r="A7" s="116" t="s">
        <v>25</v>
      </c>
      <c r="B7" s="117" t="s">
        <v>26</v>
      </c>
      <c r="C7" s="1" t="s">
        <v>41</v>
      </c>
      <c r="D7" s="1">
        <v>0.16761899999999999</v>
      </c>
      <c r="E7" s="1" t="s">
        <v>42</v>
      </c>
      <c r="H7" s="3">
        <v>31.060600000000001</v>
      </c>
      <c r="L7" s="1">
        <v>10.2273</v>
      </c>
      <c r="P7" s="2" t="s">
        <v>28</v>
      </c>
      <c r="Q7" s="2" t="s">
        <v>29</v>
      </c>
      <c r="R7" s="2" t="s">
        <v>30</v>
      </c>
      <c r="S7" s="2" t="s">
        <v>43</v>
      </c>
      <c r="T7" s="2" t="s">
        <v>1112</v>
      </c>
      <c r="U7" s="2" t="s">
        <v>44</v>
      </c>
      <c r="V7" s="2" t="s">
        <v>45</v>
      </c>
      <c r="X7" s="2" t="s">
        <v>46</v>
      </c>
      <c r="Y7" s="2" t="s">
        <v>47</v>
      </c>
      <c r="Z7" s="2" t="s">
        <v>48</v>
      </c>
      <c r="AA7" s="2" t="s">
        <v>49</v>
      </c>
      <c r="AB7" s="4">
        <v>1997</v>
      </c>
      <c r="AC7" s="2" t="s">
        <v>50</v>
      </c>
      <c r="AD7" s="2" t="s">
        <v>51</v>
      </c>
    </row>
    <row r="8" spans="1:30" x14ac:dyDescent="0.25">
      <c r="A8" s="116" t="s">
        <v>25</v>
      </c>
      <c r="B8" s="117" t="s">
        <v>26</v>
      </c>
      <c r="C8" s="1" t="s">
        <v>41</v>
      </c>
      <c r="D8" s="1">
        <v>0.20571400000000001</v>
      </c>
      <c r="E8" s="1" t="s">
        <v>42</v>
      </c>
      <c r="H8" s="3">
        <v>27.575800000000001</v>
      </c>
      <c r="L8" s="1">
        <v>9.6590900000000008</v>
      </c>
      <c r="P8" s="2" t="s">
        <v>28</v>
      </c>
      <c r="Q8" s="2" t="s">
        <v>29</v>
      </c>
      <c r="R8" s="2" t="s">
        <v>30</v>
      </c>
      <c r="S8" s="2" t="s">
        <v>43</v>
      </c>
      <c r="T8" s="2" t="s">
        <v>1112</v>
      </c>
      <c r="U8" s="2" t="s">
        <v>44</v>
      </c>
      <c r="V8" s="2" t="s">
        <v>45</v>
      </c>
      <c r="X8" s="2" t="s">
        <v>46</v>
      </c>
      <c r="Y8" s="2" t="s">
        <v>47</v>
      </c>
      <c r="Z8" s="2" t="s">
        <v>48</v>
      </c>
      <c r="AA8" s="2" t="s">
        <v>52</v>
      </c>
      <c r="AB8" s="4">
        <v>1997</v>
      </c>
      <c r="AC8" s="2" t="s">
        <v>53</v>
      </c>
      <c r="AD8" s="2" t="s">
        <v>51</v>
      </c>
    </row>
    <row r="9" spans="1:30" x14ac:dyDescent="0.25">
      <c r="A9" s="116" t="s">
        <v>25</v>
      </c>
      <c r="B9" s="117" t="s">
        <v>26</v>
      </c>
      <c r="C9" s="1" t="s">
        <v>41</v>
      </c>
      <c r="D9" s="1">
        <v>0.29714299999999999</v>
      </c>
      <c r="E9" s="1" t="s">
        <v>42</v>
      </c>
      <c r="H9" s="3">
        <v>25.454499999999999</v>
      </c>
      <c r="L9" s="1">
        <v>8.3333300000000001</v>
      </c>
      <c r="P9" s="2" t="s">
        <v>28</v>
      </c>
      <c r="Q9" s="2" t="s">
        <v>29</v>
      </c>
      <c r="R9" s="2" t="s">
        <v>30</v>
      </c>
      <c r="S9" s="2" t="s">
        <v>43</v>
      </c>
      <c r="T9" s="2" t="s">
        <v>1112</v>
      </c>
      <c r="U9" s="2" t="s">
        <v>44</v>
      </c>
      <c r="V9" s="2" t="s">
        <v>45</v>
      </c>
      <c r="X9" s="2" t="s">
        <v>46</v>
      </c>
      <c r="Y9" s="2" t="s">
        <v>47</v>
      </c>
      <c r="Z9" s="2" t="s">
        <v>48</v>
      </c>
      <c r="AA9" s="2" t="s">
        <v>54</v>
      </c>
      <c r="AB9" s="4">
        <v>1997</v>
      </c>
      <c r="AC9" s="2" t="s">
        <v>55</v>
      </c>
      <c r="AD9" s="2" t="s">
        <v>51</v>
      </c>
    </row>
    <row r="10" spans="1:30" x14ac:dyDescent="0.25">
      <c r="A10" s="116" t="s">
        <v>25</v>
      </c>
      <c r="B10" s="117" t="s">
        <v>26</v>
      </c>
      <c r="C10" s="1" t="s">
        <v>41</v>
      </c>
      <c r="D10" s="1">
        <v>0.28190500000000002</v>
      </c>
      <c r="E10" s="1" t="s">
        <v>42</v>
      </c>
      <c r="H10" s="3">
        <v>27.2727</v>
      </c>
      <c r="L10" s="1">
        <v>9.8484800000000003</v>
      </c>
      <c r="P10" s="2" t="s">
        <v>28</v>
      </c>
      <c r="Q10" s="2" t="s">
        <v>29</v>
      </c>
      <c r="R10" s="2" t="s">
        <v>30</v>
      </c>
      <c r="S10" s="2" t="s">
        <v>43</v>
      </c>
      <c r="T10" s="2" t="s">
        <v>1112</v>
      </c>
      <c r="U10" s="2" t="s">
        <v>44</v>
      </c>
      <c r="V10" s="2" t="s">
        <v>45</v>
      </c>
      <c r="X10" s="2" t="s">
        <v>46</v>
      </c>
      <c r="Y10" s="2" t="s">
        <v>47</v>
      </c>
      <c r="Z10" s="2" t="s">
        <v>48</v>
      </c>
      <c r="AA10" s="2" t="s">
        <v>49</v>
      </c>
      <c r="AB10" s="4">
        <v>1998</v>
      </c>
      <c r="AC10" s="2" t="s">
        <v>50</v>
      </c>
      <c r="AD10" s="2" t="s">
        <v>51</v>
      </c>
    </row>
    <row r="11" spans="1:30" x14ac:dyDescent="0.25">
      <c r="A11" s="116" t="s">
        <v>25</v>
      </c>
      <c r="B11" s="117" t="s">
        <v>26</v>
      </c>
      <c r="C11" s="1" t="s">
        <v>41</v>
      </c>
      <c r="D11" s="1">
        <v>0.35047600000000001</v>
      </c>
      <c r="E11" s="1" t="s">
        <v>42</v>
      </c>
      <c r="H11" s="3">
        <v>25.303000000000001</v>
      </c>
      <c r="L11" s="1">
        <v>10.0379</v>
      </c>
      <c r="P11" s="2" t="s">
        <v>28</v>
      </c>
      <c r="Q11" s="2" t="s">
        <v>29</v>
      </c>
      <c r="R11" s="2" t="s">
        <v>30</v>
      </c>
      <c r="S11" s="2" t="s">
        <v>43</v>
      </c>
      <c r="T11" s="2" t="s">
        <v>1112</v>
      </c>
      <c r="U11" s="2" t="s">
        <v>44</v>
      </c>
      <c r="V11" s="2" t="s">
        <v>45</v>
      </c>
      <c r="X11" s="2" t="s">
        <v>46</v>
      </c>
      <c r="Y11" s="2" t="s">
        <v>47</v>
      </c>
      <c r="Z11" s="2" t="s">
        <v>48</v>
      </c>
      <c r="AA11" s="2" t="s">
        <v>52</v>
      </c>
      <c r="AB11" s="4">
        <v>1998</v>
      </c>
      <c r="AC11" s="2" t="s">
        <v>53</v>
      </c>
      <c r="AD11" s="2" t="s">
        <v>51</v>
      </c>
    </row>
    <row r="12" spans="1:30" x14ac:dyDescent="0.25">
      <c r="A12" s="116" t="s">
        <v>25</v>
      </c>
      <c r="B12" s="117" t="s">
        <v>26</v>
      </c>
      <c r="C12" s="1" t="s">
        <v>41</v>
      </c>
      <c r="D12" s="1">
        <v>0.28571400000000002</v>
      </c>
      <c r="E12" s="1" t="s">
        <v>42</v>
      </c>
      <c r="H12" s="3">
        <v>28.181799999999999</v>
      </c>
      <c r="L12" s="1">
        <v>8.3333300000000001</v>
      </c>
      <c r="P12" s="2" t="s">
        <v>28</v>
      </c>
      <c r="Q12" s="2" t="s">
        <v>29</v>
      </c>
      <c r="R12" s="2" t="s">
        <v>30</v>
      </c>
      <c r="S12" s="2" t="s">
        <v>43</v>
      </c>
      <c r="T12" s="2" t="s">
        <v>1112</v>
      </c>
      <c r="U12" s="2" t="s">
        <v>44</v>
      </c>
      <c r="V12" s="2" t="s">
        <v>45</v>
      </c>
      <c r="X12" s="2" t="s">
        <v>46</v>
      </c>
      <c r="Y12" s="2" t="s">
        <v>47</v>
      </c>
      <c r="Z12" s="2" t="s">
        <v>48</v>
      </c>
      <c r="AA12" s="2" t="s">
        <v>54</v>
      </c>
      <c r="AB12" s="4">
        <v>1998</v>
      </c>
      <c r="AC12" s="2" t="s">
        <v>55</v>
      </c>
      <c r="AD12" s="2" t="s">
        <v>51</v>
      </c>
    </row>
    <row r="13" spans="1:30" x14ac:dyDescent="0.25">
      <c r="A13" s="116" t="s">
        <v>25</v>
      </c>
      <c r="B13" s="117" t="s">
        <v>26</v>
      </c>
      <c r="C13" s="1" t="s">
        <v>41</v>
      </c>
      <c r="D13" s="1">
        <v>0.12571399999999999</v>
      </c>
      <c r="E13" s="1" t="s">
        <v>42</v>
      </c>
      <c r="H13" s="3">
        <v>34.393900000000002</v>
      </c>
      <c r="L13" s="1">
        <v>11.174200000000001</v>
      </c>
      <c r="P13" s="2" t="s">
        <v>28</v>
      </c>
      <c r="Q13" s="2" t="s">
        <v>29</v>
      </c>
      <c r="R13" s="2" t="s">
        <v>30</v>
      </c>
      <c r="S13" s="2" t="s">
        <v>43</v>
      </c>
      <c r="T13" s="2" t="s">
        <v>1112</v>
      </c>
      <c r="U13" s="2" t="s">
        <v>44</v>
      </c>
      <c r="V13" s="2" t="s">
        <v>45</v>
      </c>
      <c r="X13" s="2" t="s">
        <v>56</v>
      </c>
      <c r="Y13" s="2" t="s">
        <v>47</v>
      </c>
      <c r="Z13" s="2" t="s">
        <v>48</v>
      </c>
      <c r="AA13" s="2" t="s">
        <v>49</v>
      </c>
      <c r="AB13" s="4">
        <v>1999</v>
      </c>
      <c r="AC13" s="2" t="s">
        <v>50</v>
      </c>
      <c r="AD13" s="2" t="s">
        <v>51</v>
      </c>
    </row>
    <row r="14" spans="1:30" x14ac:dyDescent="0.25">
      <c r="A14" s="116" t="s">
        <v>25</v>
      </c>
      <c r="B14" s="117" t="s">
        <v>26</v>
      </c>
      <c r="C14" s="1" t="s">
        <v>41</v>
      </c>
      <c r="D14" s="1">
        <v>0.13333300000000001</v>
      </c>
      <c r="E14" s="1" t="s">
        <v>42</v>
      </c>
      <c r="H14" s="3">
        <v>32.575800000000001</v>
      </c>
      <c r="L14" s="1">
        <v>14.0152</v>
      </c>
      <c r="P14" s="2" t="s">
        <v>28</v>
      </c>
      <c r="Q14" s="2" t="s">
        <v>29</v>
      </c>
      <c r="R14" s="2" t="s">
        <v>30</v>
      </c>
      <c r="S14" s="2" t="s">
        <v>43</v>
      </c>
      <c r="T14" s="2" t="s">
        <v>1112</v>
      </c>
      <c r="U14" s="2" t="s">
        <v>44</v>
      </c>
      <c r="V14" s="2" t="s">
        <v>45</v>
      </c>
      <c r="X14" s="2" t="s">
        <v>56</v>
      </c>
      <c r="Y14" s="2" t="s">
        <v>47</v>
      </c>
      <c r="Z14" s="2" t="s">
        <v>48</v>
      </c>
      <c r="AA14" s="2" t="s">
        <v>52</v>
      </c>
      <c r="AB14" s="4">
        <v>1999</v>
      </c>
      <c r="AC14" s="2" t="s">
        <v>53</v>
      </c>
      <c r="AD14" s="2" t="s">
        <v>51</v>
      </c>
    </row>
    <row r="15" spans="1:30" x14ac:dyDescent="0.25">
      <c r="A15" s="116" t="s">
        <v>25</v>
      </c>
      <c r="B15" s="117" t="s">
        <v>26</v>
      </c>
      <c r="C15" s="1" t="s">
        <v>41</v>
      </c>
      <c r="D15" s="1">
        <v>0.19428599999999999</v>
      </c>
      <c r="E15" s="1" t="s">
        <v>42</v>
      </c>
      <c r="H15" s="3">
        <v>28.4848</v>
      </c>
      <c r="L15" s="1">
        <v>9.8484800000000003</v>
      </c>
      <c r="P15" s="2" t="s">
        <v>28</v>
      </c>
      <c r="Q15" s="2" t="s">
        <v>29</v>
      </c>
      <c r="R15" s="2" t="s">
        <v>30</v>
      </c>
      <c r="S15" s="2" t="s">
        <v>43</v>
      </c>
      <c r="T15" s="2" t="s">
        <v>1112</v>
      </c>
      <c r="U15" s="2" t="s">
        <v>44</v>
      </c>
      <c r="V15" s="2" t="s">
        <v>45</v>
      </c>
      <c r="X15" s="2" t="s">
        <v>56</v>
      </c>
      <c r="Y15" s="2" t="s">
        <v>47</v>
      </c>
      <c r="Z15" s="2" t="s">
        <v>48</v>
      </c>
      <c r="AA15" s="2" t="s">
        <v>54</v>
      </c>
      <c r="AB15" s="4">
        <v>1999</v>
      </c>
      <c r="AC15" s="2" t="s">
        <v>55</v>
      </c>
      <c r="AD15" s="2" t="s">
        <v>51</v>
      </c>
    </row>
    <row r="16" spans="1:30" x14ac:dyDescent="0.25">
      <c r="A16" s="116" t="s">
        <v>25</v>
      </c>
      <c r="B16" s="117" t="s">
        <v>26</v>
      </c>
      <c r="C16" s="1" t="s">
        <v>41</v>
      </c>
      <c r="D16" s="1">
        <v>0.217143</v>
      </c>
      <c r="E16" s="1" t="s">
        <v>42</v>
      </c>
      <c r="H16" s="3">
        <v>25.909099999999999</v>
      </c>
      <c r="L16" s="1">
        <v>12.689399999999999</v>
      </c>
      <c r="P16" s="2" t="s">
        <v>28</v>
      </c>
      <c r="Q16" s="2" t="s">
        <v>29</v>
      </c>
      <c r="R16" s="2" t="s">
        <v>30</v>
      </c>
      <c r="S16" s="2" t="s">
        <v>43</v>
      </c>
      <c r="T16" s="2" t="s">
        <v>1112</v>
      </c>
      <c r="U16" s="2" t="s">
        <v>44</v>
      </c>
      <c r="V16" s="2" t="s">
        <v>45</v>
      </c>
      <c r="X16" s="2" t="s">
        <v>46</v>
      </c>
      <c r="Y16" s="2" t="s">
        <v>47</v>
      </c>
      <c r="Z16" s="2" t="s">
        <v>48</v>
      </c>
      <c r="AA16" s="2" t="s">
        <v>49</v>
      </c>
      <c r="AB16" s="4">
        <v>2000</v>
      </c>
      <c r="AC16" s="2" t="s">
        <v>50</v>
      </c>
      <c r="AD16" s="2" t="s">
        <v>51</v>
      </c>
    </row>
    <row r="17" spans="1:30" x14ac:dyDescent="0.25">
      <c r="A17" s="116" t="s">
        <v>25</v>
      </c>
      <c r="B17" s="117" t="s">
        <v>26</v>
      </c>
      <c r="C17" s="1" t="s">
        <v>41</v>
      </c>
      <c r="D17" s="1">
        <v>0.29714299999999999</v>
      </c>
      <c r="E17" s="1" t="s">
        <v>42</v>
      </c>
      <c r="H17" s="3">
        <v>26.5152</v>
      </c>
      <c r="L17" s="1">
        <v>11.7424</v>
      </c>
      <c r="P17" s="2" t="s">
        <v>28</v>
      </c>
      <c r="Q17" s="2" t="s">
        <v>29</v>
      </c>
      <c r="R17" s="2" t="s">
        <v>30</v>
      </c>
      <c r="S17" s="2" t="s">
        <v>43</v>
      </c>
      <c r="T17" s="2" t="s">
        <v>1112</v>
      </c>
      <c r="U17" s="2" t="s">
        <v>44</v>
      </c>
      <c r="V17" s="2" t="s">
        <v>45</v>
      </c>
      <c r="X17" s="2" t="s">
        <v>46</v>
      </c>
      <c r="Y17" s="2" t="s">
        <v>47</v>
      </c>
      <c r="Z17" s="2" t="s">
        <v>48</v>
      </c>
      <c r="AA17" s="2" t="s">
        <v>52</v>
      </c>
      <c r="AB17" s="4">
        <v>2000</v>
      </c>
      <c r="AC17" s="2" t="s">
        <v>53</v>
      </c>
      <c r="AD17" s="2" t="s">
        <v>51</v>
      </c>
    </row>
    <row r="18" spans="1:30" x14ac:dyDescent="0.25">
      <c r="A18" s="116" t="s">
        <v>25</v>
      </c>
      <c r="B18" s="117" t="s">
        <v>26</v>
      </c>
      <c r="C18" s="1" t="s">
        <v>41</v>
      </c>
      <c r="D18" s="1">
        <v>0.144762</v>
      </c>
      <c r="E18" s="1" t="s">
        <v>42</v>
      </c>
      <c r="H18" s="3">
        <v>24.545500000000001</v>
      </c>
      <c r="L18" s="1">
        <v>8.5227299999999993</v>
      </c>
      <c r="P18" s="2" t="s">
        <v>28</v>
      </c>
      <c r="Q18" s="2" t="s">
        <v>29</v>
      </c>
      <c r="R18" s="2" t="s">
        <v>30</v>
      </c>
      <c r="S18" s="2" t="s">
        <v>43</v>
      </c>
      <c r="T18" s="2" t="s">
        <v>1112</v>
      </c>
      <c r="U18" s="2" t="s">
        <v>44</v>
      </c>
      <c r="V18" s="2" t="s">
        <v>45</v>
      </c>
      <c r="X18" s="2" t="s">
        <v>46</v>
      </c>
      <c r="Y18" s="2" t="s">
        <v>47</v>
      </c>
      <c r="Z18" s="2" t="s">
        <v>48</v>
      </c>
      <c r="AA18" s="2" t="s">
        <v>54</v>
      </c>
      <c r="AB18" s="4">
        <v>2000</v>
      </c>
      <c r="AC18" s="2" t="s">
        <v>55</v>
      </c>
      <c r="AD18" s="2" t="s">
        <v>51</v>
      </c>
    </row>
    <row r="19" spans="1:30" x14ac:dyDescent="0.25">
      <c r="A19" s="116" t="s">
        <v>25</v>
      </c>
      <c r="B19" s="117" t="s">
        <v>26</v>
      </c>
      <c r="C19" s="1" t="s">
        <v>41</v>
      </c>
      <c r="D19" s="1">
        <v>0.29714299999999999</v>
      </c>
      <c r="E19" s="1" t="s">
        <v>42</v>
      </c>
      <c r="H19" s="3">
        <v>26.060600000000001</v>
      </c>
      <c r="L19" s="1">
        <v>9.6590900000000008</v>
      </c>
      <c r="P19" s="2" t="s">
        <v>28</v>
      </c>
      <c r="Q19" s="2" t="s">
        <v>29</v>
      </c>
      <c r="R19" s="2" t="s">
        <v>30</v>
      </c>
      <c r="S19" s="2" t="s">
        <v>43</v>
      </c>
      <c r="T19" s="2" t="s">
        <v>1112</v>
      </c>
      <c r="U19" s="2" t="s">
        <v>44</v>
      </c>
      <c r="V19" s="2" t="s">
        <v>45</v>
      </c>
      <c r="X19" s="2" t="s">
        <v>46</v>
      </c>
      <c r="Y19" s="2" t="s">
        <v>47</v>
      </c>
      <c r="Z19" s="2" t="s">
        <v>48</v>
      </c>
      <c r="AA19" s="2" t="s">
        <v>49</v>
      </c>
      <c r="AB19" s="4">
        <v>2001</v>
      </c>
      <c r="AC19" s="2" t="s">
        <v>50</v>
      </c>
      <c r="AD19" s="2" t="s">
        <v>51</v>
      </c>
    </row>
    <row r="20" spans="1:30" x14ac:dyDescent="0.25">
      <c r="A20" s="116" t="s">
        <v>25</v>
      </c>
      <c r="B20" s="117" t="s">
        <v>26</v>
      </c>
      <c r="C20" s="1" t="s">
        <v>57</v>
      </c>
      <c r="D20" s="1">
        <v>0.253</v>
      </c>
      <c r="E20" s="1">
        <v>3.2000000000000001E-2</v>
      </c>
      <c r="H20" s="3">
        <v>48.6</v>
      </c>
      <c r="I20" s="1">
        <v>2.6</v>
      </c>
      <c r="L20" s="1">
        <v>1.76</v>
      </c>
      <c r="M20" s="1">
        <v>0.21</v>
      </c>
      <c r="N20" s="121"/>
      <c r="O20" s="118"/>
      <c r="P20" s="2" t="s">
        <v>28</v>
      </c>
      <c r="Q20" s="2" t="s">
        <v>29</v>
      </c>
      <c r="R20" s="2" t="s">
        <v>30</v>
      </c>
      <c r="S20" s="119" t="s">
        <v>58</v>
      </c>
      <c r="T20" s="2" t="s">
        <v>1112</v>
      </c>
      <c r="U20" s="2" t="s">
        <v>59</v>
      </c>
      <c r="V20" s="2" t="s">
        <v>60</v>
      </c>
      <c r="W20" s="2" t="s">
        <v>61</v>
      </c>
      <c r="X20" s="2" t="s">
        <v>62</v>
      </c>
      <c r="Y20" s="2" t="s">
        <v>63</v>
      </c>
      <c r="Z20" s="2" t="s">
        <v>48</v>
      </c>
      <c r="AA20" s="2" t="s">
        <v>64</v>
      </c>
      <c r="AB20" s="4">
        <v>2002</v>
      </c>
      <c r="AC20" s="2" t="s">
        <v>65</v>
      </c>
    </row>
    <row r="21" spans="1:30" x14ac:dyDescent="0.25">
      <c r="A21" s="116" t="s">
        <v>25</v>
      </c>
      <c r="B21" s="117" t="s">
        <v>26</v>
      </c>
      <c r="C21" s="1" t="s">
        <v>57</v>
      </c>
      <c r="D21" s="1">
        <v>0.16700000000000001</v>
      </c>
      <c r="E21" s="1">
        <v>3.6999999999999998E-2</v>
      </c>
      <c r="H21" s="3">
        <v>48.3</v>
      </c>
      <c r="I21" s="1">
        <v>3.1</v>
      </c>
      <c r="L21" s="1">
        <v>1.93</v>
      </c>
      <c r="M21" s="1">
        <v>0.26</v>
      </c>
      <c r="N21" s="121"/>
      <c r="O21" s="118"/>
      <c r="P21" s="2" t="s">
        <v>28</v>
      </c>
      <c r="Q21" s="2" t="s">
        <v>29</v>
      </c>
      <c r="R21" s="2" t="s">
        <v>30</v>
      </c>
      <c r="S21" s="119" t="s">
        <v>66</v>
      </c>
      <c r="T21" s="2" t="s">
        <v>1112</v>
      </c>
      <c r="U21" s="2" t="s">
        <v>59</v>
      </c>
      <c r="V21" s="2" t="s">
        <v>60</v>
      </c>
      <c r="W21" s="2" t="s">
        <v>61</v>
      </c>
      <c r="X21" s="2" t="s">
        <v>62</v>
      </c>
      <c r="Y21" s="2" t="s">
        <v>63</v>
      </c>
      <c r="Z21" s="2" t="s">
        <v>48</v>
      </c>
      <c r="AA21" s="2" t="s">
        <v>64</v>
      </c>
      <c r="AB21" s="4">
        <v>2002</v>
      </c>
      <c r="AC21" s="2" t="s">
        <v>65</v>
      </c>
    </row>
    <row r="22" spans="1:30" x14ac:dyDescent="0.25">
      <c r="A22" s="116" t="s">
        <v>25</v>
      </c>
      <c r="B22" s="117" t="s">
        <v>26</v>
      </c>
      <c r="C22" s="1" t="s">
        <v>57</v>
      </c>
      <c r="D22" s="1">
        <v>0.22800000000000001</v>
      </c>
      <c r="E22" s="1">
        <v>0.04</v>
      </c>
      <c r="H22" s="3">
        <v>48.5</v>
      </c>
      <c r="I22" s="1">
        <v>3.5</v>
      </c>
      <c r="L22" s="1">
        <v>1.88</v>
      </c>
      <c r="M22" s="1">
        <v>0.35</v>
      </c>
      <c r="N22" s="121"/>
      <c r="O22" s="118"/>
      <c r="P22" s="2" t="s">
        <v>28</v>
      </c>
      <c r="Q22" s="2" t="s">
        <v>29</v>
      </c>
      <c r="R22" s="2" t="s">
        <v>30</v>
      </c>
      <c r="S22" s="119" t="s">
        <v>67</v>
      </c>
      <c r="T22" s="2" t="s">
        <v>1112</v>
      </c>
      <c r="U22" s="2" t="s">
        <v>59</v>
      </c>
      <c r="V22" s="2" t="s">
        <v>60</v>
      </c>
      <c r="W22" s="2" t="s">
        <v>61</v>
      </c>
      <c r="X22" s="2" t="s">
        <v>62</v>
      </c>
      <c r="Y22" s="2" t="s">
        <v>63</v>
      </c>
      <c r="Z22" s="2" t="s">
        <v>48</v>
      </c>
      <c r="AA22" s="2" t="s">
        <v>64</v>
      </c>
      <c r="AB22" s="4">
        <v>2002</v>
      </c>
      <c r="AC22" s="2" t="s">
        <v>65</v>
      </c>
    </row>
    <row r="23" spans="1:30" x14ac:dyDescent="0.25">
      <c r="A23" s="116" t="s">
        <v>25</v>
      </c>
      <c r="B23" s="117" t="s">
        <v>26</v>
      </c>
      <c r="C23" s="1" t="s">
        <v>57</v>
      </c>
      <c r="D23" s="1">
        <v>0.23</v>
      </c>
      <c r="E23" s="1">
        <v>4.2000000000000003E-2</v>
      </c>
      <c r="H23" s="3">
        <v>48.4</v>
      </c>
      <c r="I23" s="1">
        <v>2.9</v>
      </c>
      <c r="L23" s="1">
        <v>1.88</v>
      </c>
      <c r="M23" s="1">
        <v>0.3</v>
      </c>
      <c r="N23" s="121"/>
      <c r="O23" s="118"/>
      <c r="P23" s="2" t="s">
        <v>28</v>
      </c>
      <c r="Q23" s="2" t="s">
        <v>29</v>
      </c>
      <c r="R23" s="2" t="s">
        <v>30</v>
      </c>
      <c r="S23" s="119" t="s">
        <v>68</v>
      </c>
      <c r="T23" s="2" t="s">
        <v>1112</v>
      </c>
      <c r="U23" s="2" t="s">
        <v>59</v>
      </c>
      <c r="V23" s="2" t="s">
        <v>60</v>
      </c>
      <c r="W23" s="2" t="s">
        <v>61</v>
      </c>
      <c r="X23" s="2" t="s">
        <v>62</v>
      </c>
      <c r="Y23" s="2" t="s">
        <v>63</v>
      </c>
      <c r="Z23" s="2" t="s">
        <v>48</v>
      </c>
      <c r="AA23" s="2" t="s">
        <v>64</v>
      </c>
      <c r="AB23" s="4">
        <v>2002</v>
      </c>
      <c r="AC23" s="2" t="s">
        <v>65</v>
      </c>
    </row>
    <row r="24" spans="1:30" x14ac:dyDescent="0.25">
      <c r="A24" s="116" t="s">
        <v>25</v>
      </c>
      <c r="B24" s="117" t="s">
        <v>26</v>
      </c>
      <c r="C24" s="1" t="s">
        <v>57</v>
      </c>
      <c r="D24" s="1">
        <v>0.26300000000000001</v>
      </c>
      <c r="E24" s="1">
        <v>5.8999999999999997E-2</v>
      </c>
      <c r="H24" s="3">
        <v>48.7</v>
      </c>
      <c r="I24" s="1">
        <v>3.3</v>
      </c>
      <c r="L24" s="1">
        <v>1.67</v>
      </c>
      <c r="M24" s="1">
        <v>0.44</v>
      </c>
      <c r="N24" s="121"/>
      <c r="O24" s="118"/>
      <c r="P24" s="2" t="s">
        <v>28</v>
      </c>
      <c r="Q24" s="2" t="s">
        <v>29</v>
      </c>
      <c r="R24" s="2" t="s">
        <v>30</v>
      </c>
      <c r="S24" s="119" t="s">
        <v>69</v>
      </c>
      <c r="T24" s="2" t="s">
        <v>1112</v>
      </c>
      <c r="U24" s="2" t="s">
        <v>59</v>
      </c>
      <c r="V24" s="2" t="s">
        <v>60</v>
      </c>
      <c r="W24" s="2" t="s">
        <v>61</v>
      </c>
      <c r="X24" s="2" t="s">
        <v>62</v>
      </c>
      <c r="Y24" s="2" t="s">
        <v>63</v>
      </c>
      <c r="Z24" s="2" t="s">
        <v>48</v>
      </c>
      <c r="AA24" s="2" t="s">
        <v>64</v>
      </c>
      <c r="AB24" s="4">
        <v>2002</v>
      </c>
      <c r="AC24" s="2" t="s">
        <v>65</v>
      </c>
    </row>
    <row r="25" spans="1:30" x14ac:dyDescent="0.25">
      <c r="A25" s="116" t="s">
        <v>25</v>
      </c>
      <c r="B25" s="117" t="s">
        <v>26</v>
      </c>
      <c r="C25" s="1" t="s">
        <v>57</v>
      </c>
      <c r="D25" s="1">
        <v>0.158</v>
      </c>
      <c r="E25" s="1">
        <v>2.9000000000000001E-2</v>
      </c>
      <c r="H25" s="3">
        <v>47.9</v>
      </c>
      <c r="I25" s="1">
        <v>2.9</v>
      </c>
      <c r="L25" s="1">
        <v>2.4500000000000002</v>
      </c>
      <c r="M25" s="1">
        <v>0.44</v>
      </c>
      <c r="N25" s="121"/>
      <c r="O25" s="118"/>
      <c r="P25" s="2" t="s">
        <v>28</v>
      </c>
      <c r="Q25" s="2" t="s">
        <v>29</v>
      </c>
      <c r="R25" s="2" t="s">
        <v>30</v>
      </c>
      <c r="S25" s="119" t="s">
        <v>70</v>
      </c>
      <c r="T25" s="2" t="s">
        <v>1112</v>
      </c>
      <c r="U25" s="2" t="s">
        <v>59</v>
      </c>
      <c r="V25" s="2" t="s">
        <v>60</v>
      </c>
      <c r="W25" s="2" t="s">
        <v>61</v>
      </c>
      <c r="X25" s="2" t="s">
        <v>62</v>
      </c>
      <c r="Y25" s="2" t="s">
        <v>63</v>
      </c>
      <c r="Z25" s="2" t="s">
        <v>48</v>
      </c>
      <c r="AA25" s="2" t="s">
        <v>64</v>
      </c>
      <c r="AB25" s="4">
        <v>2002</v>
      </c>
      <c r="AC25" s="2" t="s">
        <v>65</v>
      </c>
    </row>
    <row r="26" spans="1:30" x14ac:dyDescent="0.25">
      <c r="A26" s="116" t="s">
        <v>25</v>
      </c>
      <c r="B26" s="117" t="s">
        <v>26</v>
      </c>
      <c r="C26" s="1" t="s">
        <v>57</v>
      </c>
      <c r="D26" s="1">
        <v>0.23400000000000001</v>
      </c>
      <c r="E26" s="1">
        <v>3.2000000000000001E-2</v>
      </c>
      <c r="H26" s="3">
        <v>48.6</v>
      </c>
      <c r="I26" s="1">
        <v>2.8</v>
      </c>
      <c r="L26" s="1">
        <v>1.85</v>
      </c>
      <c r="M26" s="1">
        <v>0.24</v>
      </c>
      <c r="N26" s="121"/>
      <c r="O26" s="118"/>
      <c r="P26" s="2" t="s">
        <v>28</v>
      </c>
      <c r="Q26" s="2" t="s">
        <v>29</v>
      </c>
      <c r="R26" s="2" t="s">
        <v>30</v>
      </c>
      <c r="S26" s="119" t="s">
        <v>71</v>
      </c>
      <c r="T26" s="2" t="s">
        <v>1112</v>
      </c>
      <c r="U26" s="2" t="s">
        <v>59</v>
      </c>
      <c r="V26" s="2" t="s">
        <v>60</v>
      </c>
      <c r="W26" s="2" t="s">
        <v>61</v>
      </c>
      <c r="X26" s="2" t="s">
        <v>62</v>
      </c>
      <c r="Y26" s="2" t="s">
        <v>63</v>
      </c>
      <c r="Z26" s="2" t="s">
        <v>48</v>
      </c>
      <c r="AA26" s="2" t="s">
        <v>64</v>
      </c>
      <c r="AB26" s="4">
        <v>2002</v>
      </c>
      <c r="AC26" s="2" t="s">
        <v>65</v>
      </c>
    </row>
    <row r="27" spans="1:30" x14ac:dyDescent="0.25">
      <c r="A27" s="116" t="s">
        <v>25</v>
      </c>
      <c r="B27" s="117" t="s">
        <v>26</v>
      </c>
      <c r="C27" s="1" t="s">
        <v>57</v>
      </c>
      <c r="D27" s="1">
        <v>0.22900000000000001</v>
      </c>
      <c r="E27" s="1">
        <v>3.3000000000000002E-2</v>
      </c>
      <c r="H27" s="3">
        <v>48.6</v>
      </c>
      <c r="I27" s="1">
        <v>2.7</v>
      </c>
      <c r="L27" s="1">
        <v>1.88</v>
      </c>
      <c r="M27" s="1">
        <v>0.26</v>
      </c>
      <c r="N27" s="121"/>
      <c r="O27" s="118"/>
      <c r="P27" s="2" t="s">
        <v>28</v>
      </c>
      <c r="Q27" s="2" t="s">
        <v>29</v>
      </c>
      <c r="R27" s="2" t="s">
        <v>30</v>
      </c>
      <c r="S27" s="119" t="s">
        <v>72</v>
      </c>
      <c r="T27" s="2" t="s">
        <v>1112</v>
      </c>
      <c r="U27" s="2" t="s">
        <v>59</v>
      </c>
      <c r="V27" s="2" t="s">
        <v>60</v>
      </c>
      <c r="W27" s="2" t="s">
        <v>61</v>
      </c>
      <c r="X27" s="2" t="s">
        <v>62</v>
      </c>
      <c r="Y27" s="2" t="s">
        <v>63</v>
      </c>
      <c r="Z27" s="2" t="s">
        <v>48</v>
      </c>
      <c r="AA27" s="2" t="s">
        <v>64</v>
      </c>
      <c r="AB27" s="4">
        <v>2002</v>
      </c>
      <c r="AC27" s="2" t="s">
        <v>65</v>
      </c>
    </row>
    <row r="28" spans="1:30" x14ac:dyDescent="0.25">
      <c r="A28" s="116" t="s">
        <v>25</v>
      </c>
      <c r="B28" s="117" t="s">
        <v>26</v>
      </c>
      <c r="C28" s="1" t="s">
        <v>57</v>
      </c>
      <c r="D28" s="1">
        <v>0.254</v>
      </c>
      <c r="E28" s="1">
        <v>2.5999999999999999E-2</v>
      </c>
      <c r="H28" s="3">
        <v>48.7</v>
      </c>
      <c r="I28" s="1">
        <v>2.6</v>
      </c>
      <c r="L28" s="1">
        <v>1.77</v>
      </c>
      <c r="M28" s="1">
        <v>0.22</v>
      </c>
      <c r="N28" s="121"/>
      <c r="O28" s="118"/>
      <c r="P28" s="2" t="s">
        <v>28</v>
      </c>
      <c r="Q28" s="2" t="s">
        <v>29</v>
      </c>
      <c r="R28" s="2" t="s">
        <v>30</v>
      </c>
      <c r="S28" s="119" t="s">
        <v>73</v>
      </c>
      <c r="T28" s="2" t="s">
        <v>1112</v>
      </c>
      <c r="U28" s="2" t="s">
        <v>59</v>
      </c>
      <c r="V28" s="2" t="s">
        <v>60</v>
      </c>
      <c r="W28" s="2" t="s">
        <v>61</v>
      </c>
      <c r="X28" s="2" t="s">
        <v>62</v>
      </c>
      <c r="Y28" s="2" t="s">
        <v>63</v>
      </c>
      <c r="Z28" s="2" t="s">
        <v>48</v>
      </c>
      <c r="AA28" s="2" t="s">
        <v>64</v>
      </c>
      <c r="AB28" s="4">
        <v>2002</v>
      </c>
      <c r="AC28" s="2" t="s">
        <v>65</v>
      </c>
    </row>
    <row r="29" spans="1:30" x14ac:dyDescent="0.25">
      <c r="A29" s="116" t="s">
        <v>25</v>
      </c>
      <c r="B29" s="117" t="s">
        <v>26</v>
      </c>
      <c r="C29" s="1" t="s">
        <v>57</v>
      </c>
      <c r="D29" s="1">
        <v>0.255</v>
      </c>
      <c r="E29" s="1">
        <v>0.03</v>
      </c>
      <c r="H29" s="3">
        <v>48.6</v>
      </c>
      <c r="I29" s="1">
        <v>2.7</v>
      </c>
      <c r="L29" s="1">
        <v>1.76</v>
      </c>
      <c r="M29" s="1">
        <v>0.21</v>
      </c>
      <c r="N29" s="121"/>
      <c r="O29" s="118"/>
      <c r="P29" s="2" t="s">
        <v>28</v>
      </c>
      <c r="Q29" s="2" t="s">
        <v>29</v>
      </c>
      <c r="R29" s="2" t="s">
        <v>30</v>
      </c>
      <c r="S29" s="119" t="s">
        <v>74</v>
      </c>
      <c r="T29" s="2" t="s">
        <v>1112</v>
      </c>
      <c r="U29" s="2" t="s">
        <v>59</v>
      </c>
      <c r="V29" s="2" t="s">
        <v>60</v>
      </c>
      <c r="W29" s="2" t="s">
        <v>61</v>
      </c>
      <c r="X29" s="2" t="s">
        <v>62</v>
      </c>
      <c r="Y29" s="2" t="s">
        <v>63</v>
      </c>
      <c r="Z29" s="2" t="s">
        <v>48</v>
      </c>
      <c r="AA29" s="2" t="s">
        <v>64</v>
      </c>
      <c r="AB29" s="4">
        <v>2002</v>
      </c>
      <c r="AC29" s="2" t="s">
        <v>65</v>
      </c>
    </row>
    <row r="30" spans="1:30" x14ac:dyDescent="0.25">
      <c r="A30" s="116" t="s">
        <v>25</v>
      </c>
      <c r="B30" s="117" t="s">
        <v>149</v>
      </c>
      <c r="C30" s="1" t="s">
        <v>1396</v>
      </c>
      <c r="D30" s="1">
        <v>7.0000000000000007E-2</v>
      </c>
      <c r="E30" s="1">
        <v>0.04</v>
      </c>
      <c r="H30" s="3">
        <v>66.58</v>
      </c>
      <c r="I30" s="1">
        <v>19.22</v>
      </c>
      <c r="N30" s="121"/>
      <c r="O30" s="118"/>
      <c r="P30" s="2" t="s">
        <v>28</v>
      </c>
      <c r="Q30" s="2" t="s">
        <v>534</v>
      </c>
      <c r="R30" s="2"/>
      <c r="S30" s="119"/>
      <c r="T30" s="2" t="s">
        <v>1112</v>
      </c>
      <c r="U30" s="2" t="s">
        <v>1403</v>
      </c>
      <c r="V30" s="2" t="s">
        <v>80</v>
      </c>
      <c r="X30" s="2" t="s">
        <v>62</v>
      </c>
      <c r="Y30" s="2" t="s">
        <v>1397</v>
      </c>
      <c r="Z30" s="2" t="s">
        <v>37</v>
      </c>
      <c r="AA30" s="2" t="s">
        <v>259</v>
      </c>
      <c r="AB30" s="4" t="s">
        <v>1404</v>
      </c>
    </row>
    <row r="31" spans="1:30" x14ac:dyDescent="0.25">
      <c r="A31" s="116" t="s">
        <v>25</v>
      </c>
      <c r="B31" s="117" t="s">
        <v>149</v>
      </c>
      <c r="C31" s="1" t="s">
        <v>1396</v>
      </c>
      <c r="D31" s="1">
        <v>0.1</v>
      </c>
      <c r="E31" s="1">
        <v>0.06</v>
      </c>
      <c r="H31" s="3">
        <v>55.52</v>
      </c>
      <c r="I31" s="1">
        <v>9.15</v>
      </c>
      <c r="N31" s="121"/>
      <c r="O31" s="118"/>
      <c r="P31" s="2" t="s">
        <v>28</v>
      </c>
      <c r="Q31" s="2" t="s">
        <v>534</v>
      </c>
      <c r="R31" s="2"/>
      <c r="S31" s="119"/>
      <c r="T31" s="2" t="s">
        <v>1112</v>
      </c>
      <c r="U31" s="2" t="s">
        <v>1403</v>
      </c>
      <c r="V31" s="2" t="s">
        <v>80</v>
      </c>
      <c r="X31" s="2" t="s">
        <v>62</v>
      </c>
      <c r="Y31" s="2" t="s">
        <v>1398</v>
      </c>
      <c r="Z31" s="2" t="s">
        <v>37</v>
      </c>
      <c r="AA31" s="2" t="s">
        <v>259</v>
      </c>
      <c r="AB31" s="4" t="s">
        <v>1404</v>
      </c>
    </row>
    <row r="32" spans="1:30" x14ac:dyDescent="0.25">
      <c r="A32" s="116" t="s">
        <v>25</v>
      </c>
      <c r="B32" s="117" t="s">
        <v>149</v>
      </c>
      <c r="C32" s="1" t="s">
        <v>1396</v>
      </c>
      <c r="D32" s="1">
        <v>0.12</v>
      </c>
      <c r="E32" s="1">
        <v>0.01</v>
      </c>
      <c r="H32" s="3">
        <v>57.62</v>
      </c>
      <c r="I32" s="1">
        <v>8.1300000000000008</v>
      </c>
      <c r="N32" s="121"/>
      <c r="O32" s="118"/>
      <c r="P32" s="2" t="s">
        <v>28</v>
      </c>
      <c r="Q32" s="2" t="s">
        <v>534</v>
      </c>
      <c r="R32" s="2"/>
      <c r="S32" s="119"/>
      <c r="T32" s="2" t="s">
        <v>1112</v>
      </c>
      <c r="U32" s="2" t="s">
        <v>1403</v>
      </c>
      <c r="V32" s="2" t="s">
        <v>80</v>
      </c>
      <c r="X32" s="2" t="s">
        <v>62</v>
      </c>
      <c r="Y32" s="2" t="s">
        <v>1399</v>
      </c>
      <c r="Z32" s="2" t="s">
        <v>37</v>
      </c>
      <c r="AA32" s="2" t="s">
        <v>259</v>
      </c>
      <c r="AB32" s="4" t="s">
        <v>1404</v>
      </c>
    </row>
    <row r="33" spans="1:30" x14ac:dyDescent="0.25">
      <c r="A33" s="116" t="s">
        <v>25</v>
      </c>
      <c r="B33" s="117" t="s">
        <v>149</v>
      </c>
      <c r="C33" s="1" t="s">
        <v>1396</v>
      </c>
      <c r="D33" s="1">
        <v>0.09</v>
      </c>
      <c r="E33" s="1">
        <v>0.03</v>
      </c>
      <c r="H33" s="3">
        <v>63.17</v>
      </c>
      <c r="I33" s="1">
        <v>19.5</v>
      </c>
      <c r="N33" s="121"/>
      <c r="O33" s="118"/>
      <c r="P33" s="2" t="s">
        <v>28</v>
      </c>
      <c r="Q33" s="2" t="s">
        <v>534</v>
      </c>
      <c r="R33" s="2"/>
      <c r="S33" s="119"/>
      <c r="T33" s="2" t="s">
        <v>1112</v>
      </c>
      <c r="U33" s="2" t="s">
        <v>1403</v>
      </c>
      <c r="V33" s="2" t="s">
        <v>80</v>
      </c>
      <c r="X33" s="2" t="s">
        <v>62</v>
      </c>
      <c r="Y33" s="2" t="s">
        <v>1400</v>
      </c>
      <c r="Z33" s="2" t="s">
        <v>37</v>
      </c>
      <c r="AA33" s="2" t="s">
        <v>259</v>
      </c>
      <c r="AB33" s="4" t="s">
        <v>1404</v>
      </c>
    </row>
    <row r="34" spans="1:30" x14ac:dyDescent="0.25">
      <c r="A34" s="116" t="s">
        <v>25</v>
      </c>
      <c r="B34" s="117" t="s">
        <v>149</v>
      </c>
      <c r="C34" s="1" t="s">
        <v>1396</v>
      </c>
      <c r="D34" s="1">
        <v>0.09</v>
      </c>
      <c r="E34" s="1">
        <v>7.0000000000000007E-2</v>
      </c>
      <c r="H34" s="3">
        <v>55.24</v>
      </c>
      <c r="I34" s="1">
        <v>12.57</v>
      </c>
      <c r="N34" s="121"/>
      <c r="O34" s="118"/>
      <c r="P34" s="2" t="s">
        <v>28</v>
      </c>
      <c r="Q34" s="2" t="s">
        <v>534</v>
      </c>
      <c r="R34" s="2"/>
      <c r="S34" s="119"/>
      <c r="T34" s="2" t="s">
        <v>1112</v>
      </c>
      <c r="U34" s="2" t="s">
        <v>1403</v>
      </c>
      <c r="V34" s="2" t="s">
        <v>80</v>
      </c>
      <c r="X34" s="2" t="s">
        <v>62</v>
      </c>
      <c r="Y34" s="2" t="s">
        <v>1401</v>
      </c>
      <c r="Z34" s="2" t="s">
        <v>37</v>
      </c>
      <c r="AA34" s="2" t="s">
        <v>259</v>
      </c>
      <c r="AB34" s="4" t="s">
        <v>1404</v>
      </c>
    </row>
    <row r="35" spans="1:30" x14ac:dyDescent="0.25">
      <c r="A35" s="116" t="s">
        <v>25</v>
      </c>
      <c r="B35" s="117" t="s">
        <v>149</v>
      </c>
      <c r="C35" s="1" t="s">
        <v>1396</v>
      </c>
      <c r="D35" s="1">
        <v>0.06</v>
      </c>
      <c r="E35" s="1">
        <v>0.02</v>
      </c>
      <c r="H35" s="3">
        <v>56.81</v>
      </c>
      <c r="I35" s="1">
        <v>15.3</v>
      </c>
      <c r="N35" s="121"/>
      <c r="O35" s="118"/>
      <c r="P35" s="2" t="s">
        <v>28</v>
      </c>
      <c r="Q35" s="2" t="s">
        <v>534</v>
      </c>
      <c r="R35" s="2"/>
      <c r="S35" s="119"/>
      <c r="T35" s="2" t="s">
        <v>1112</v>
      </c>
      <c r="U35" s="2" t="s">
        <v>1403</v>
      </c>
      <c r="V35" s="2" t="s">
        <v>80</v>
      </c>
      <c r="X35" s="2" t="s">
        <v>62</v>
      </c>
      <c r="Y35" s="2" t="s">
        <v>1402</v>
      </c>
      <c r="Z35" s="2" t="s">
        <v>37</v>
      </c>
      <c r="AA35" s="2" t="s">
        <v>259</v>
      </c>
      <c r="AB35" s="4" t="s">
        <v>1404</v>
      </c>
    </row>
    <row r="36" spans="1:30" x14ac:dyDescent="0.25">
      <c r="A36" s="116" t="s">
        <v>25</v>
      </c>
      <c r="B36" s="117" t="s">
        <v>149</v>
      </c>
      <c r="C36" s="1" t="s">
        <v>1391</v>
      </c>
      <c r="D36" s="1">
        <v>3.5999999999999999E-3</v>
      </c>
      <c r="E36" s="1">
        <v>5.9999999999999995E-4</v>
      </c>
      <c r="H36" s="3">
        <v>179.42</v>
      </c>
      <c r="I36" s="1">
        <v>11.44</v>
      </c>
      <c r="L36" s="1">
        <v>7.9000000000000001E-2</v>
      </c>
      <c r="M36" s="1">
        <v>1.4E-2</v>
      </c>
      <c r="N36" s="121"/>
      <c r="O36" s="118"/>
      <c r="P36" s="2" t="s">
        <v>28</v>
      </c>
      <c r="Q36" s="2" t="s">
        <v>1387</v>
      </c>
      <c r="R36" s="2" t="s">
        <v>30</v>
      </c>
      <c r="S36" s="119" t="s">
        <v>245</v>
      </c>
      <c r="T36" s="2" t="s">
        <v>1112</v>
      </c>
      <c r="U36" s="2" t="s">
        <v>1388</v>
      </c>
      <c r="V36" s="2" t="s">
        <v>90</v>
      </c>
      <c r="W36" s="2" t="s">
        <v>1380</v>
      </c>
      <c r="X36" s="2" t="s">
        <v>62</v>
      </c>
      <c r="Y36" s="2" t="s">
        <v>1381</v>
      </c>
      <c r="Z36" s="2" t="s">
        <v>48</v>
      </c>
      <c r="AA36" s="2" t="s">
        <v>1384</v>
      </c>
      <c r="AB36" s="4">
        <v>2020</v>
      </c>
      <c r="AC36" s="2" t="s">
        <v>1383</v>
      </c>
      <c r="AD36" s="2" t="s">
        <v>1393</v>
      </c>
    </row>
    <row r="37" spans="1:30" x14ac:dyDescent="0.25">
      <c r="A37" s="116" t="s">
        <v>25</v>
      </c>
      <c r="B37" s="117" t="s">
        <v>149</v>
      </c>
      <c r="C37" s="1" t="s">
        <v>1391</v>
      </c>
      <c r="D37" s="1">
        <v>1.1999999999999999E-3</v>
      </c>
      <c r="E37" s="1">
        <v>8.9999999999999998E-4</v>
      </c>
      <c r="H37" s="3">
        <v>179.42</v>
      </c>
      <c r="I37" s="1">
        <v>11.44</v>
      </c>
      <c r="L37" s="1">
        <v>7.9000000000000001E-2</v>
      </c>
      <c r="M37" s="1">
        <v>1.4E-2</v>
      </c>
      <c r="N37" s="121"/>
      <c r="O37" s="118"/>
      <c r="P37" s="2" t="s">
        <v>28</v>
      </c>
      <c r="Q37" s="2" t="s">
        <v>1387</v>
      </c>
      <c r="R37" s="2" t="s">
        <v>30</v>
      </c>
      <c r="S37" s="119" t="s">
        <v>245</v>
      </c>
      <c r="T37" s="2" t="s">
        <v>1112</v>
      </c>
      <c r="U37" s="2" t="s">
        <v>1389</v>
      </c>
      <c r="V37" s="2" t="s">
        <v>90</v>
      </c>
      <c r="W37" s="2" t="s">
        <v>1380</v>
      </c>
      <c r="X37" s="2" t="s">
        <v>62</v>
      </c>
      <c r="Y37" s="2" t="s">
        <v>1381</v>
      </c>
      <c r="Z37" s="2" t="s">
        <v>48</v>
      </c>
      <c r="AA37" s="2" t="s">
        <v>1384</v>
      </c>
      <c r="AB37" s="4">
        <v>2020</v>
      </c>
      <c r="AC37" s="2" t="s">
        <v>1383</v>
      </c>
      <c r="AD37" s="2" t="s">
        <v>1393</v>
      </c>
    </row>
    <row r="38" spans="1:30" x14ac:dyDescent="0.25">
      <c r="A38" s="116" t="s">
        <v>25</v>
      </c>
      <c r="B38" s="117" t="s">
        <v>149</v>
      </c>
      <c r="C38" s="1" t="s">
        <v>1391</v>
      </c>
      <c r="D38" s="1">
        <v>6.8999999999999999E-3</v>
      </c>
      <c r="E38" s="1">
        <v>2.3E-3</v>
      </c>
      <c r="H38" s="3">
        <v>179.42</v>
      </c>
      <c r="I38" s="1">
        <v>11.44</v>
      </c>
      <c r="L38" s="1">
        <v>7.9000000000000001E-2</v>
      </c>
      <c r="M38" s="1">
        <v>1.4E-2</v>
      </c>
      <c r="N38" s="121"/>
      <c r="O38" s="118"/>
      <c r="P38" s="2" t="s">
        <v>28</v>
      </c>
      <c r="Q38" s="2" t="s">
        <v>1387</v>
      </c>
      <c r="R38" s="2" t="s">
        <v>30</v>
      </c>
      <c r="S38" s="119" t="s">
        <v>245</v>
      </c>
      <c r="T38" s="2" t="s">
        <v>1112</v>
      </c>
      <c r="U38" s="2" t="s">
        <v>1390</v>
      </c>
      <c r="V38" s="2" t="s">
        <v>90</v>
      </c>
      <c r="W38" s="2" t="s">
        <v>1380</v>
      </c>
      <c r="X38" s="2" t="s">
        <v>62</v>
      </c>
      <c r="Y38" s="2" t="s">
        <v>1381</v>
      </c>
      <c r="Z38" s="2" t="s">
        <v>48</v>
      </c>
      <c r="AA38" s="2" t="s">
        <v>1384</v>
      </c>
      <c r="AB38" s="4">
        <v>2020</v>
      </c>
      <c r="AC38" s="2" t="s">
        <v>1383</v>
      </c>
      <c r="AD38" s="2" t="s">
        <v>1393</v>
      </c>
    </row>
    <row r="39" spans="1:30" s="122" customFormat="1" x14ac:dyDescent="0.25">
      <c r="A39" s="116" t="s">
        <v>25</v>
      </c>
      <c r="B39" s="117" t="s">
        <v>75</v>
      </c>
      <c r="C39" s="1" t="s">
        <v>76</v>
      </c>
      <c r="D39" s="1">
        <v>0.06</v>
      </c>
      <c r="E39" s="1"/>
      <c r="F39" s="1"/>
      <c r="G39" s="1"/>
      <c r="H39" s="3">
        <v>40.94</v>
      </c>
      <c r="I39" s="1"/>
      <c r="J39" s="1"/>
      <c r="K39" s="1"/>
      <c r="L39" s="1">
        <v>3.68</v>
      </c>
      <c r="M39" s="1">
        <v>0.6</v>
      </c>
      <c r="N39" s="121"/>
      <c r="O39" s="118"/>
      <c r="P39" s="2" t="s">
        <v>28</v>
      </c>
      <c r="Q39" s="2" t="s">
        <v>29</v>
      </c>
      <c r="R39" s="2" t="s">
        <v>77</v>
      </c>
      <c r="S39" s="119" t="s">
        <v>78</v>
      </c>
      <c r="T39" s="2" t="s">
        <v>1112</v>
      </c>
      <c r="U39" s="2" t="s">
        <v>79</v>
      </c>
      <c r="V39" s="2" t="s">
        <v>80</v>
      </c>
      <c r="W39" s="2" t="s">
        <v>81</v>
      </c>
      <c r="X39" s="2" t="s">
        <v>62</v>
      </c>
      <c r="Y39" s="2" t="s">
        <v>82</v>
      </c>
      <c r="Z39" s="2" t="s">
        <v>37</v>
      </c>
      <c r="AA39" s="2" t="s">
        <v>49</v>
      </c>
      <c r="AB39" s="4">
        <v>2019</v>
      </c>
      <c r="AC39" s="2" t="s">
        <v>50</v>
      </c>
      <c r="AD39" s="2" t="s">
        <v>83</v>
      </c>
    </row>
    <row r="40" spans="1:30" x14ac:dyDescent="0.25">
      <c r="A40" s="116" t="s">
        <v>25</v>
      </c>
      <c r="B40" s="117" t="s">
        <v>26</v>
      </c>
      <c r="C40" s="1" t="s">
        <v>84</v>
      </c>
      <c r="D40" s="1">
        <v>0.17</v>
      </c>
      <c r="E40" s="1">
        <v>1.4999999999999999E-2</v>
      </c>
      <c r="H40" s="3">
        <v>35</v>
      </c>
      <c r="I40" s="1">
        <v>0.8</v>
      </c>
      <c r="N40" s="121"/>
      <c r="O40" s="118"/>
      <c r="P40" s="2" t="s">
        <v>28</v>
      </c>
      <c r="Q40" s="2" t="s">
        <v>29</v>
      </c>
      <c r="R40" s="2" t="s">
        <v>30</v>
      </c>
      <c r="S40" s="119" t="s">
        <v>85</v>
      </c>
      <c r="T40" s="2" t="s">
        <v>1112</v>
      </c>
      <c r="U40" s="2" t="s">
        <v>86</v>
      </c>
      <c r="V40" s="2" t="s">
        <v>87</v>
      </c>
      <c r="X40" s="2" t="s">
        <v>62</v>
      </c>
      <c r="Y40" s="2" t="s">
        <v>88</v>
      </c>
      <c r="Z40" s="2" t="s">
        <v>48</v>
      </c>
    </row>
    <row r="41" spans="1:30" x14ac:dyDescent="0.25">
      <c r="A41" s="116" t="s">
        <v>25</v>
      </c>
      <c r="B41" s="117" t="s">
        <v>26</v>
      </c>
      <c r="C41" s="1" t="s">
        <v>84</v>
      </c>
      <c r="D41" s="1">
        <v>0.13</v>
      </c>
      <c r="E41" s="1">
        <v>7.0000000000000001E-3</v>
      </c>
      <c r="H41" s="3">
        <v>31</v>
      </c>
      <c r="I41" s="1">
        <v>0.4</v>
      </c>
      <c r="N41" s="121"/>
      <c r="O41" s="118"/>
      <c r="P41" s="2" t="s">
        <v>28</v>
      </c>
      <c r="Q41" s="2" t="s">
        <v>29</v>
      </c>
      <c r="R41" s="2" t="s">
        <v>30</v>
      </c>
      <c r="S41" s="119" t="s">
        <v>85</v>
      </c>
      <c r="T41" s="2" t="s">
        <v>1112</v>
      </c>
      <c r="U41" s="2" t="s">
        <v>86</v>
      </c>
      <c r="V41" s="2" t="s">
        <v>45</v>
      </c>
      <c r="X41" s="2" t="s">
        <v>35</v>
      </c>
      <c r="Y41" s="2" t="s">
        <v>89</v>
      </c>
      <c r="Z41" s="2" t="s">
        <v>48</v>
      </c>
    </row>
    <row r="42" spans="1:30" x14ac:dyDescent="0.25">
      <c r="A42" s="116" t="s">
        <v>25</v>
      </c>
      <c r="B42" s="117" t="s">
        <v>26</v>
      </c>
      <c r="C42" s="1" t="s">
        <v>84</v>
      </c>
      <c r="D42" s="1">
        <v>0.19</v>
      </c>
      <c r="E42" s="1">
        <v>1.0999999999999999E-2</v>
      </c>
      <c r="H42" s="3">
        <v>31</v>
      </c>
      <c r="I42" s="1">
        <v>0.6</v>
      </c>
      <c r="N42" s="121"/>
      <c r="O42" s="118"/>
      <c r="P42" s="2" t="s">
        <v>28</v>
      </c>
      <c r="Q42" s="2" t="s">
        <v>29</v>
      </c>
      <c r="R42" s="2" t="s">
        <v>30</v>
      </c>
      <c r="S42" s="119" t="s">
        <v>85</v>
      </c>
      <c r="T42" s="2" t="s">
        <v>1112</v>
      </c>
      <c r="U42" s="2" t="s">
        <v>86</v>
      </c>
      <c r="V42" s="2" t="s">
        <v>90</v>
      </c>
      <c r="X42" s="2" t="s">
        <v>62</v>
      </c>
      <c r="Y42" s="2" t="s">
        <v>91</v>
      </c>
      <c r="Z42" s="2" t="s">
        <v>37</v>
      </c>
      <c r="AA42" s="2" t="s">
        <v>64</v>
      </c>
      <c r="AB42" s="4">
        <v>1993</v>
      </c>
      <c r="AC42" s="2" t="s">
        <v>92</v>
      </c>
      <c r="AD42" s="2" t="s">
        <v>93</v>
      </c>
    </row>
    <row r="43" spans="1:30" x14ac:dyDescent="0.25">
      <c r="A43" s="116" t="s">
        <v>25</v>
      </c>
      <c r="B43" s="117" t="s">
        <v>26</v>
      </c>
      <c r="C43" s="1" t="s">
        <v>84</v>
      </c>
      <c r="D43" s="1">
        <v>0.03</v>
      </c>
      <c r="E43" s="1">
        <v>7.0000000000000001E-3</v>
      </c>
      <c r="H43" s="3">
        <v>50</v>
      </c>
      <c r="I43" s="1">
        <v>4.5</v>
      </c>
      <c r="N43" s="121"/>
      <c r="O43" s="118"/>
      <c r="P43" s="2" t="s">
        <v>28</v>
      </c>
      <c r="Q43" s="2" t="s">
        <v>29</v>
      </c>
      <c r="R43" s="2" t="s">
        <v>30</v>
      </c>
      <c r="S43" s="119" t="s">
        <v>85</v>
      </c>
      <c r="T43" s="2" t="s">
        <v>1112</v>
      </c>
      <c r="U43" s="2" t="s">
        <v>86</v>
      </c>
      <c r="V43" s="2" t="s">
        <v>90</v>
      </c>
      <c r="X43" s="2" t="s">
        <v>62</v>
      </c>
      <c r="Y43" s="2" t="s">
        <v>94</v>
      </c>
      <c r="Z43" s="2" t="s">
        <v>37</v>
      </c>
    </row>
    <row r="44" spans="1:30" x14ac:dyDescent="0.25">
      <c r="A44" s="116" t="s">
        <v>25</v>
      </c>
      <c r="B44" s="117" t="s">
        <v>26</v>
      </c>
      <c r="C44" s="1" t="s">
        <v>84</v>
      </c>
      <c r="D44" s="1">
        <v>0.24</v>
      </c>
      <c r="E44" s="1">
        <v>5.5E-2</v>
      </c>
      <c r="H44" s="3">
        <v>50</v>
      </c>
      <c r="I44" s="1">
        <v>3.3</v>
      </c>
      <c r="N44" s="121"/>
      <c r="O44" s="118"/>
      <c r="P44" s="2" t="s">
        <v>28</v>
      </c>
      <c r="Q44" s="2" t="s">
        <v>29</v>
      </c>
      <c r="R44" s="2" t="s">
        <v>30</v>
      </c>
      <c r="S44" s="119" t="s">
        <v>85</v>
      </c>
      <c r="T44" s="2" t="s">
        <v>1112</v>
      </c>
      <c r="U44" s="2" t="s">
        <v>86</v>
      </c>
      <c r="V44" s="2" t="s">
        <v>60</v>
      </c>
      <c r="X44" s="2" t="s">
        <v>62</v>
      </c>
      <c r="Y44" s="2" t="s">
        <v>95</v>
      </c>
      <c r="Z44" s="2" t="s">
        <v>48</v>
      </c>
    </row>
    <row r="45" spans="1:30" x14ac:dyDescent="0.25">
      <c r="A45" s="116" t="s">
        <v>25</v>
      </c>
      <c r="B45" s="117" t="s">
        <v>26</v>
      </c>
      <c r="C45" s="1" t="s">
        <v>84</v>
      </c>
      <c r="D45" s="1">
        <v>0.08</v>
      </c>
      <c r="E45" s="1">
        <v>7.0000000000000001E-3</v>
      </c>
      <c r="H45" s="3">
        <v>27</v>
      </c>
      <c r="I45" s="1">
        <v>0.6</v>
      </c>
      <c r="N45" s="121"/>
      <c r="O45" s="118"/>
      <c r="P45" s="2" t="s">
        <v>28</v>
      </c>
      <c r="Q45" s="2" t="s">
        <v>29</v>
      </c>
      <c r="R45" s="2" t="s">
        <v>30</v>
      </c>
      <c r="S45" s="119" t="s">
        <v>85</v>
      </c>
      <c r="T45" s="2" t="s">
        <v>1112</v>
      </c>
      <c r="U45" s="2" t="s">
        <v>86</v>
      </c>
      <c r="V45" s="2" t="s">
        <v>45</v>
      </c>
      <c r="X45" s="2" t="s">
        <v>35</v>
      </c>
      <c r="Y45" s="2" t="s">
        <v>96</v>
      </c>
      <c r="Z45" s="2" t="s">
        <v>48</v>
      </c>
    </row>
    <row r="46" spans="1:30" x14ac:dyDescent="0.25">
      <c r="A46" s="116" t="s">
        <v>25</v>
      </c>
      <c r="B46" s="117" t="s">
        <v>26</v>
      </c>
      <c r="C46" s="1" t="s">
        <v>97</v>
      </c>
      <c r="D46" s="1">
        <v>8.7999999999999995E-2</v>
      </c>
      <c r="E46" s="1">
        <v>6.0000000000000001E-3</v>
      </c>
      <c r="H46" s="3">
        <v>45.82</v>
      </c>
      <c r="I46" s="3">
        <v>1.41</v>
      </c>
      <c r="J46" s="3"/>
      <c r="L46" s="1">
        <v>4.87</v>
      </c>
      <c r="M46" s="1">
        <v>0.19</v>
      </c>
      <c r="N46" s="123"/>
      <c r="O46" s="118"/>
      <c r="P46" s="2" t="s">
        <v>28</v>
      </c>
      <c r="Q46" s="2" t="s">
        <v>29</v>
      </c>
      <c r="R46" s="2" t="s">
        <v>30</v>
      </c>
      <c r="S46" s="119" t="s">
        <v>98</v>
      </c>
      <c r="T46" s="2" t="s">
        <v>1112</v>
      </c>
      <c r="U46" s="2" t="s">
        <v>99</v>
      </c>
      <c r="V46" s="2" t="s">
        <v>45</v>
      </c>
      <c r="X46" s="2" t="s">
        <v>56</v>
      </c>
      <c r="Y46" s="2" t="s">
        <v>47</v>
      </c>
      <c r="Z46" s="2" t="s">
        <v>48</v>
      </c>
      <c r="AA46" s="2" t="s">
        <v>100</v>
      </c>
      <c r="AB46" s="4">
        <v>2012</v>
      </c>
      <c r="AC46" s="2" t="s">
        <v>101</v>
      </c>
      <c r="AD46" s="2" t="s">
        <v>102</v>
      </c>
    </row>
    <row r="47" spans="1:30" x14ac:dyDescent="0.25">
      <c r="A47" s="116" t="s">
        <v>25</v>
      </c>
      <c r="B47" s="117" t="s">
        <v>26</v>
      </c>
      <c r="C47" s="1" t="s">
        <v>97</v>
      </c>
      <c r="D47" s="1">
        <v>0.105</v>
      </c>
      <c r="E47" s="1">
        <v>8.0000000000000002E-3</v>
      </c>
      <c r="H47" s="3">
        <v>31.68</v>
      </c>
      <c r="I47" s="3">
        <v>0.98</v>
      </c>
      <c r="J47" s="3"/>
      <c r="L47" s="1">
        <v>6.92</v>
      </c>
      <c r="M47" s="1">
        <v>0.28999999999999998</v>
      </c>
      <c r="N47" s="123"/>
      <c r="O47" s="118"/>
      <c r="P47" s="2" t="s">
        <v>28</v>
      </c>
      <c r="Q47" s="2" t="s">
        <v>29</v>
      </c>
      <c r="R47" s="2" t="s">
        <v>30</v>
      </c>
      <c r="S47" s="119" t="s">
        <v>98</v>
      </c>
      <c r="T47" s="2" t="s">
        <v>1112</v>
      </c>
      <c r="U47" s="2" t="s">
        <v>99</v>
      </c>
      <c r="V47" s="2" t="s">
        <v>45</v>
      </c>
      <c r="X47" s="2" t="s">
        <v>56</v>
      </c>
      <c r="Y47" s="2" t="s">
        <v>47</v>
      </c>
      <c r="Z47" s="2" t="s">
        <v>48</v>
      </c>
      <c r="AA47" s="2" t="s">
        <v>100</v>
      </c>
      <c r="AB47" s="4">
        <v>2012</v>
      </c>
      <c r="AC47" s="2" t="s">
        <v>101</v>
      </c>
      <c r="AD47" s="2" t="s">
        <v>103</v>
      </c>
    </row>
    <row r="48" spans="1:30" x14ac:dyDescent="0.25">
      <c r="A48" s="116" t="s">
        <v>25</v>
      </c>
      <c r="B48" s="117" t="s">
        <v>26</v>
      </c>
      <c r="C48" s="1" t="s">
        <v>97</v>
      </c>
      <c r="D48" s="1">
        <v>5.3999999999999999E-2</v>
      </c>
      <c r="E48" s="1">
        <v>5.0000000000000001E-3</v>
      </c>
      <c r="H48" s="3">
        <v>60.03</v>
      </c>
      <c r="I48" s="3">
        <v>2.5299999999999998</v>
      </c>
      <c r="J48" s="3"/>
      <c r="L48" s="1">
        <v>4.08</v>
      </c>
      <c r="M48" s="1">
        <v>0.21</v>
      </c>
      <c r="N48" s="123"/>
      <c r="O48" s="118"/>
      <c r="P48" s="2" t="s">
        <v>28</v>
      </c>
      <c r="Q48" s="2" t="s">
        <v>29</v>
      </c>
      <c r="R48" s="2" t="s">
        <v>30</v>
      </c>
      <c r="S48" s="119" t="s">
        <v>66</v>
      </c>
      <c r="T48" s="2" t="s">
        <v>1112</v>
      </c>
      <c r="U48" s="2" t="s">
        <v>99</v>
      </c>
      <c r="V48" s="2" t="s">
        <v>45</v>
      </c>
      <c r="X48" s="2" t="s">
        <v>56</v>
      </c>
      <c r="Y48" s="2" t="s">
        <v>47</v>
      </c>
      <c r="Z48" s="2" t="s">
        <v>48</v>
      </c>
      <c r="AA48" s="2" t="s">
        <v>100</v>
      </c>
      <c r="AB48" s="4">
        <v>2012</v>
      </c>
      <c r="AC48" s="2" t="s">
        <v>101</v>
      </c>
      <c r="AD48" s="2" t="s">
        <v>104</v>
      </c>
    </row>
    <row r="49" spans="1:30" x14ac:dyDescent="0.25">
      <c r="A49" s="116" t="s">
        <v>25</v>
      </c>
      <c r="B49" s="117" t="s">
        <v>26</v>
      </c>
      <c r="C49" s="1" t="s">
        <v>97</v>
      </c>
      <c r="D49" s="1">
        <v>5.8999999999999997E-2</v>
      </c>
      <c r="E49" s="1">
        <v>4.0000000000000001E-3</v>
      </c>
      <c r="H49" s="3">
        <v>59.29</v>
      </c>
      <c r="I49" s="3">
        <v>2.08</v>
      </c>
      <c r="J49" s="3"/>
      <c r="L49" s="1">
        <v>4.2</v>
      </c>
      <c r="M49" s="1">
        <v>0.19</v>
      </c>
      <c r="N49" s="123"/>
      <c r="O49" s="118"/>
      <c r="P49" s="2" t="s">
        <v>28</v>
      </c>
      <c r="Q49" s="2" t="s">
        <v>29</v>
      </c>
      <c r="R49" s="2" t="s">
        <v>30</v>
      </c>
      <c r="S49" s="119" t="s">
        <v>98</v>
      </c>
      <c r="T49" s="2" t="s">
        <v>1112</v>
      </c>
      <c r="U49" s="2" t="s">
        <v>99</v>
      </c>
      <c r="V49" s="2" t="s">
        <v>45</v>
      </c>
      <c r="X49" s="2" t="s">
        <v>56</v>
      </c>
      <c r="Y49" s="2" t="s">
        <v>47</v>
      </c>
      <c r="Z49" s="2" t="s">
        <v>48</v>
      </c>
      <c r="AA49" s="2" t="s">
        <v>100</v>
      </c>
      <c r="AB49" s="4">
        <v>2012</v>
      </c>
      <c r="AC49" s="2" t="s">
        <v>101</v>
      </c>
      <c r="AD49" s="2" t="s">
        <v>105</v>
      </c>
    </row>
    <row r="50" spans="1:30" x14ac:dyDescent="0.25">
      <c r="A50" s="116" t="s">
        <v>25</v>
      </c>
      <c r="B50" s="117" t="s">
        <v>26</v>
      </c>
      <c r="C50" s="1" t="s">
        <v>106</v>
      </c>
      <c r="D50" s="1">
        <v>8.3000000000000004E-2</v>
      </c>
      <c r="E50" s="1">
        <v>8.9999999999999993E-3</v>
      </c>
      <c r="H50" s="3">
        <v>107.33</v>
      </c>
      <c r="I50" s="1">
        <v>4.83</v>
      </c>
      <c r="L50" s="1">
        <v>0.69</v>
      </c>
      <c r="M50" s="1">
        <v>0.05</v>
      </c>
      <c r="N50" s="121"/>
      <c r="O50" s="118"/>
      <c r="P50" s="2" t="s">
        <v>28</v>
      </c>
      <c r="Q50" s="2" t="s">
        <v>29</v>
      </c>
      <c r="R50" s="2" t="s">
        <v>30</v>
      </c>
      <c r="S50" s="119" t="s">
        <v>107</v>
      </c>
      <c r="T50" s="2" t="s">
        <v>1112</v>
      </c>
      <c r="U50" s="2" t="s">
        <v>108</v>
      </c>
      <c r="V50" s="2" t="s">
        <v>87</v>
      </c>
      <c r="W50" s="2" t="s">
        <v>109</v>
      </c>
      <c r="X50" s="2" t="s">
        <v>62</v>
      </c>
      <c r="Y50" s="2" t="s">
        <v>110</v>
      </c>
      <c r="Z50" s="2" t="s">
        <v>37</v>
      </c>
      <c r="AA50" s="2" t="s">
        <v>64</v>
      </c>
      <c r="AB50" s="4">
        <v>2010</v>
      </c>
      <c r="AC50" s="2" t="s">
        <v>111</v>
      </c>
      <c r="AD50" s="2" t="s">
        <v>112</v>
      </c>
    </row>
    <row r="51" spans="1:30" x14ac:dyDescent="0.25">
      <c r="A51" s="116" t="s">
        <v>25</v>
      </c>
      <c r="B51" s="117" t="s">
        <v>26</v>
      </c>
      <c r="C51" s="1" t="s">
        <v>106</v>
      </c>
      <c r="D51" s="1">
        <v>7.3999999999999996E-2</v>
      </c>
      <c r="E51" s="1">
        <v>8.9999999999999993E-3</v>
      </c>
      <c r="H51" s="3">
        <v>131.19</v>
      </c>
      <c r="I51" s="1">
        <v>6.79</v>
      </c>
      <c r="L51" s="1">
        <v>0.44</v>
      </c>
      <c r="M51" s="1">
        <v>0.03</v>
      </c>
      <c r="N51" s="121"/>
      <c r="O51" s="118"/>
      <c r="P51" s="2" t="s">
        <v>28</v>
      </c>
      <c r="Q51" s="2" t="s">
        <v>29</v>
      </c>
      <c r="R51" s="2" t="s">
        <v>30</v>
      </c>
      <c r="S51" s="119" t="s">
        <v>113</v>
      </c>
      <c r="T51" s="2" t="s">
        <v>1112</v>
      </c>
      <c r="U51" s="2" t="s">
        <v>108</v>
      </c>
      <c r="V51" s="2" t="s">
        <v>87</v>
      </c>
      <c r="W51" s="2" t="s">
        <v>109</v>
      </c>
      <c r="X51" s="2" t="s">
        <v>62</v>
      </c>
      <c r="Y51" s="2" t="s">
        <v>114</v>
      </c>
      <c r="Z51" s="2" t="s">
        <v>37</v>
      </c>
      <c r="AA51" s="2" t="s">
        <v>64</v>
      </c>
      <c r="AB51" s="4">
        <v>2010</v>
      </c>
      <c r="AC51" s="2" t="s">
        <v>111</v>
      </c>
      <c r="AD51" s="2" t="s">
        <v>112</v>
      </c>
    </row>
    <row r="52" spans="1:30" x14ac:dyDescent="0.25">
      <c r="A52" s="116" t="s">
        <v>25</v>
      </c>
      <c r="B52" s="117" t="s">
        <v>26</v>
      </c>
      <c r="C52" s="1" t="s">
        <v>115</v>
      </c>
      <c r="D52" s="1">
        <v>4.5999999999999999E-2</v>
      </c>
      <c r="H52" s="3">
        <v>155</v>
      </c>
      <c r="I52" s="1">
        <v>53</v>
      </c>
      <c r="J52" s="3"/>
      <c r="L52" s="1">
        <v>0.18</v>
      </c>
      <c r="O52" s="118"/>
      <c r="P52" s="2" t="s">
        <v>28</v>
      </c>
      <c r="Q52" s="2" t="s">
        <v>29</v>
      </c>
      <c r="R52" s="2" t="s">
        <v>30</v>
      </c>
      <c r="S52" s="119" t="s">
        <v>116</v>
      </c>
      <c r="T52" s="2" t="s">
        <v>1112</v>
      </c>
      <c r="U52" s="2" t="s">
        <v>117</v>
      </c>
      <c r="V52" s="2" t="s">
        <v>118</v>
      </c>
      <c r="W52" s="2" t="s">
        <v>119</v>
      </c>
      <c r="Y52" s="2" t="s">
        <v>120</v>
      </c>
      <c r="Z52" s="2" t="s">
        <v>37</v>
      </c>
      <c r="AA52" s="2" t="s">
        <v>64</v>
      </c>
      <c r="AB52" s="4" t="s">
        <v>121</v>
      </c>
      <c r="AC52" s="2" t="s">
        <v>122</v>
      </c>
      <c r="AD52" s="2" t="s">
        <v>123</v>
      </c>
    </row>
    <row r="53" spans="1:30" x14ac:dyDescent="0.25">
      <c r="A53" s="116" t="s">
        <v>25</v>
      </c>
      <c r="B53" s="117" t="s">
        <v>26</v>
      </c>
      <c r="C53" s="1" t="s">
        <v>115</v>
      </c>
      <c r="D53" s="1">
        <v>6.5000000000000002E-2</v>
      </c>
      <c r="H53" s="3">
        <v>118</v>
      </c>
      <c r="I53" s="1">
        <v>52</v>
      </c>
      <c r="L53" s="1">
        <v>0.22</v>
      </c>
      <c r="N53" s="121"/>
      <c r="O53" s="118"/>
      <c r="P53" s="2" t="s">
        <v>28</v>
      </c>
      <c r="Q53" s="2" t="s">
        <v>29</v>
      </c>
      <c r="R53" s="2" t="s">
        <v>30</v>
      </c>
      <c r="S53" s="119" t="s">
        <v>116</v>
      </c>
      <c r="T53" s="2" t="s">
        <v>1112</v>
      </c>
      <c r="U53" s="2" t="s">
        <v>117</v>
      </c>
      <c r="V53" s="2" t="s">
        <v>118</v>
      </c>
      <c r="W53" s="2" t="s">
        <v>124</v>
      </c>
      <c r="Y53" s="2" t="s">
        <v>125</v>
      </c>
      <c r="Z53" s="2" t="s">
        <v>48</v>
      </c>
      <c r="AA53" s="2" t="s">
        <v>64</v>
      </c>
      <c r="AB53" s="4" t="s">
        <v>121</v>
      </c>
      <c r="AC53" s="2" t="s">
        <v>126</v>
      </c>
      <c r="AD53" s="2" t="s">
        <v>123</v>
      </c>
    </row>
    <row r="54" spans="1:30" x14ac:dyDescent="0.25">
      <c r="A54" s="116" t="s">
        <v>25</v>
      </c>
      <c r="B54" s="117" t="s">
        <v>26</v>
      </c>
      <c r="C54" s="1" t="s">
        <v>115</v>
      </c>
      <c r="D54" s="1">
        <v>0.31900000000000001</v>
      </c>
      <c r="H54" s="3">
        <v>43</v>
      </c>
      <c r="I54" s="1">
        <v>12</v>
      </c>
      <c r="L54" s="1">
        <v>1.55</v>
      </c>
      <c r="N54" s="121"/>
      <c r="O54" s="118"/>
      <c r="P54" s="2" t="s">
        <v>28</v>
      </c>
      <c r="Q54" s="2" t="s">
        <v>29</v>
      </c>
      <c r="R54" s="2" t="s">
        <v>30</v>
      </c>
      <c r="S54" s="119" t="s">
        <v>116</v>
      </c>
      <c r="T54" s="2" t="s">
        <v>1112</v>
      </c>
      <c r="U54" s="2" t="s">
        <v>117</v>
      </c>
      <c r="V54" s="2" t="s">
        <v>118</v>
      </c>
      <c r="W54" s="2" t="s">
        <v>119</v>
      </c>
      <c r="Y54" s="2" t="s">
        <v>127</v>
      </c>
      <c r="Z54" s="2" t="s">
        <v>37</v>
      </c>
      <c r="AA54" s="2" t="s">
        <v>49</v>
      </c>
      <c r="AB54" s="4" t="s">
        <v>121</v>
      </c>
      <c r="AC54" s="2" t="s">
        <v>128</v>
      </c>
      <c r="AD54" s="2" t="s">
        <v>123</v>
      </c>
    </row>
    <row r="55" spans="1:30" x14ac:dyDescent="0.25">
      <c r="A55" s="116" t="s">
        <v>25</v>
      </c>
      <c r="B55" s="117" t="s">
        <v>26</v>
      </c>
      <c r="C55" s="1" t="s">
        <v>115</v>
      </c>
      <c r="D55" s="1">
        <v>7.4999999999999997E-2</v>
      </c>
      <c r="H55" s="3">
        <v>72</v>
      </c>
      <c r="I55" s="1">
        <v>35</v>
      </c>
      <c r="L55" s="1">
        <v>2.2400000000000002</v>
      </c>
      <c r="N55" s="121"/>
      <c r="O55" s="118"/>
      <c r="P55" s="2" t="s">
        <v>28</v>
      </c>
      <c r="Q55" s="2" t="s">
        <v>29</v>
      </c>
      <c r="R55" s="2" t="s">
        <v>30</v>
      </c>
      <c r="S55" s="119" t="s">
        <v>116</v>
      </c>
      <c r="T55" s="2" t="s">
        <v>1112</v>
      </c>
      <c r="U55" s="2" t="s">
        <v>117</v>
      </c>
      <c r="V55" s="2" t="s">
        <v>118</v>
      </c>
      <c r="W55" s="2" t="s">
        <v>129</v>
      </c>
      <c r="Y55" s="2" t="s">
        <v>130</v>
      </c>
      <c r="Z55" s="2" t="s">
        <v>37</v>
      </c>
      <c r="AA55" s="2" t="s">
        <v>64</v>
      </c>
      <c r="AB55" s="4" t="s">
        <v>121</v>
      </c>
      <c r="AC55" s="2" t="s">
        <v>122</v>
      </c>
      <c r="AD55" s="2" t="s">
        <v>123</v>
      </c>
    </row>
    <row r="56" spans="1:30" x14ac:dyDescent="0.25">
      <c r="A56" s="116" t="s">
        <v>25</v>
      </c>
      <c r="B56" s="117" t="s">
        <v>26</v>
      </c>
      <c r="C56" s="1" t="s">
        <v>131</v>
      </c>
      <c r="H56" s="3">
        <v>28.484243826620069</v>
      </c>
      <c r="I56" s="124">
        <v>2.727216956464305</v>
      </c>
      <c r="L56" s="5"/>
      <c r="P56" s="2" t="s">
        <v>132</v>
      </c>
      <c r="Q56" s="2" t="s">
        <v>133</v>
      </c>
      <c r="R56" s="2"/>
      <c r="S56" s="2" t="s">
        <v>134</v>
      </c>
      <c r="V56" s="2" t="s">
        <v>80</v>
      </c>
      <c r="Y56" s="2" t="s">
        <v>135</v>
      </c>
      <c r="Z56" s="2" t="s">
        <v>37</v>
      </c>
      <c r="AA56" s="2" t="s">
        <v>136</v>
      </c>
      <c r="AB56" s="4" t="s">
        <v>137</v>
      </c>
      <c r="AC56" s="2" t="s">
        <v>138</v>
      </c>
      <c r="AD56" s="2" t="s">
        <v>139</v>
      </c>
    </row>
    <row r="57" spans="1:30" x14ac:dyDescent="0.25">
      <c r="A57" s="116" t="s">
        <v>25</v>
      </c>
      <c r="B57" s="117" t="s">
        <v>26</v>
      </c>
      <c r="C57" s="1" t="s">
        <v>131</v>
      </c>
      <c r="H57" s="3">
        <v>47.529558354312691</v>
      </c>
      <c r="I57" s="124">
        <v>5.5464585092065626</v>
      </c>
      <c r="P57" s="2" t="s">
        <v>140</v>
      </c>
      <c r="Q57" s="2" t="s">
        <v>133</v>
      </c>
      <c r="R57" s="2"/>
      <c r="S57" s="2" t="s">
        <v>134</v>
      </c>
      <c r="V57" s="2" t="s">
        <v>80</v>
      </c>
      <c r="Y57" s="2" t="s">
        <v>135</v>
      </c>
      <c r="Z57" s="2" t="s">
        <v>37</v>
      </c>
      <c r="AA57" s="2" t="s">
        <v>136</v>
      </c>
      <c r="AB57" s="4" t="s">
        <v>137</v>
      </c>
      <c r="AC57" s="2" t="s">
        <v>138</v>
      </c>
      <c r="AD57" s="2" t="s">
        <v>141</v>
      </c>
    </row>
    <row r="58" spans="1:30" x14ac:dyDescent="0.25">
      <c r="A58" s="116" t="s">
        <v>25</v>
      </c>
      <c r="B58" s="117" t="s">
        <v>142</v>
      </c>
      <c r="C58" s="1" t="s">
        <v>143</v>
      </c>
      <c r="H58" s="3">
        <v>125.91995895461766</v>
      </c>
      <c r="I58" s="3"/>
      <c r="J58" s="3"/>
      <c r="K58" s="1" t="s">
        <v>144</v>
      </c>
      <c r="L58" s="5"/>
      <c r="N58" s="123"/>
      <c r="O58" s="118"/>
      <c r="P58" s="2" t="s">
        <v>140</v>
      </c>
      <c r="Q58" s="2" t="s">
        <v>133</v>
      </c>
      <c r="R58" s="2"/>
      <c r="S58" s="119"/>
      <c r="T58" s="2" t="s">
        <v>145</v>
      </c>
      <c r="V58" s="2" t="s">
        <v>87</v>
      </c>
      <c r="W58" s="2" t="s">
        <v>146</v>
      </c>
      <c r="AD58" s="2" t="s">
        <v>147</v>
      </c>
    </row>
    <row r="59" spans="1:30" x14ac:dyDescent="0.25">
      <c r="A59" s="116" t="s">
        <v>25</v>
      </c>
      <c r="B59" s="117" t="s">
        <v>142</v>
      </c>
      <c r="C59" s="1" t="s">
        <v>143</v>
      </c>
      <c r="H59" s="3">
        <v>128.21529212886159</v>
      </c>
      <c r="I59" s="3"/>
      <c r="J59" s="3"/>
      <c r="K59" s="1" t="s">
        <v>148</v>
      </c>
      <c r="N59" s="123"/>
      <c r="O59" s="118"/>
      <c r="P59" s="2" t="s">
        <v>132</v>
      </c>
      <c r="Q59" s="2" t="s">
        <v>133</v>
      </c>
      <c r="R59" s="2"/>
      <c r="S59" s="119"/>
      <c r="T59" s="2" t="s">
        <v>145</v>
      </c>
      <c r="V59" s="2" t="s">
        <v>87</v>
      </c>
      <c r="W59" s="2" t="s">
        <v>146</v>
      </c>
      <c r="AD59" s="2" t="s">
        <v>147</v>
      </c>
    </row>
    <row r="60" spans="1:30" x14ac:dyDescent="0.25">
      <c r="A60" s="116" t="s">
        <v>25</v>
      </c>
      <c r="B60" s="117" t="s">
        <v>149</v>
      </c>
      <c r="C60" s="1" t="s">
        <v>150</v>
      </c>
      <c r="E60" s="3"/>
      <c r="H60" s="3">
        <v>47.193656206376389</v>
      </c>
      <c r="I60" s="125"/>
      <c r="K60" s="125" t="s">
        <v>151</v>
      </c>
      <c r="L60" s="5"/>
      <c r="P60" s="2" t="s">
        <v>132</v>
      </c>
      <c r="Q60" s="2" t="s">
        <v>133</v>
      </c>
      <c r="R60" s="2"/>
      <c r="S60" s="2"/>
      <c r="V60" s="2" t="s">
        <v>87</v>
      </c>
      <c r="W60" s="2" t="s">
        <v>152</v>
      </c>
      <c r="X60" s="2" t="s">
        <v>62</v>
      </c>
      <c r="Y60" s="2" t="s">
        <v>153</v>
      </c>
      <c r="Z60" s="2" t="s">
        <v>37</v>
      </c>
      <c r="AA60" s="2" t="s">
        <v>100</v>
      </c>
      <c r="AB60" s="4" t="s">
        <v>154</v>
      </c>
      <c r="AD60" s="2" t="s">
        <v>155</v>
      </c>
    </row>
    <row r="61" spans="1:30" x14ac:dyDescent="0.25">
      <c r="A61" s="116" t="s">
        <v>25</v>
      </c>
      <c r="B61" s="117" t="s">
        <v>149</v>
      </c>
      <c r="C61" s="1" t="s">
        <v>150</v>
      </c>
      <c r="H61" s="3">
        <v>73.473862010596449</v>
      </c>
      <c r="I61" s="125"/>
      <c r="K61" s="125" t="s">
        <v>156</v>
      </c>
      <c r="P61" s="2" t="s">
        <v>140</v>
      </c>
      <c r="Q61" s="2" t="s">
        <v>133</v>
      </c>
      <c r="R61" s="2"/>
      <c r="S61" s="2"/>
      <c r="V61" s="2" t="s">
        <v>87</v>
      </c>
      <c r="W61" s="2" t="s">
        <v>152</v>
      </c>
      <c r="X61" s="2" t="s">
        <v>62</v>
      </c>
      <c r="Y61" s="2" t="s">
        <v>153</v>
      </c>
      <c r="Z61" s="2" t="s">
        <v>37</v>
      </c>
      <c r="AA61" s="2" t="s">
        <v>100</v>
      </c>
      <c r="AB61" s="4" t="s">
        <v>154</v>
      </c>
      <c r="AD61" s="2" t="s">
        <v>157</v>
      </c>
    </row>
    <row r="62" spans="1:30" x14ac:dyDescent="0.25">
      <c r="A62" s="116" t="s">
        <v>25</v>
      </c>
      <c r="B62" s="117" t="s">
        <v>158</v>
      </c>
      <c r="C62" s="1" t="s">
        <v>159</v>
      </c>
      <c r="H62" s="3">
        <v>27.247270114794059</v>
      </c>
      <c r="I62" s="3"/>
      <c r="J62" s="3"/>
      <c r="K62" s="1" t="s">
        <v>160</v>
      </c>
      <c r="L62" s="5"/>
      <c r="N62" s="123"/>
      <c r="O62" s="118"/>
      <c r="P62" s="2" t="s">
        <v>140</v>
      </c>
      <c r="Q62" s="2" t="s">
        <v>133</v>
      </c>
      <c r="R62" s="2"/>
      <c r="S62" s="119"/>
      <c r="T62" s="2" t="s">
        <v>145</v>
      </c>
      <c r="V62" s="2" t="s">
        <v>60</v>
      </c>
      <c r="W62" s="2" t="s">
        <v>161</v>
      </c>
      <c r="AD62" s="2" t="s">
        <v>147</v>
      </c>
    </row>
    <row r="63" spans="1:30" x14ac:dyDescent="0.25">
      <c r="A63" s="116" t="s">
        <v>25</v>
      </c>
      <c r="B63" s="117" t="s">
        <v>158</v>
      </c>
      <c r="C63" s="1" t="s">
        <v>159</v>
      </c>
      <c r="H63" s="3">
        <v>23.028146267255359</v>
      </c>
      <c r="I63" s="3"/>
      <c r="J63" s="3"/>
      <c r="K63" s="1" t="s">
        <v>160</v>
      </c>
      <c r="N63" s="123"/>
      <c r="O63" s="118"/>
      <c r="P63" s="2" t="s">
        <v>132</v>
      </c>
      <c r="Q63" s="2" t="s">
        <v>133</v>
      </c>
      <c r="R63" s="2"/>
      <c r="S63" s="119"/>
      <c r="T63" s="2" t="s">
        <v>145</v>
      </c>
      <c r="V63" s="2" t="s">
        <v>60</v>
      </c>
      <c r="W63" s="2" t="s">
        <v>161</v>
      </c>
      <c r="AD63" s="2" t="s">
        <v>147</v>
      </c>
    </row>
    <row r="64" spans="1:30" x14ac:dyDescent="0.25">
      <c r="A64" s="116" t="s">
        <v>25</v>
      </c>
      <c r="B64" s="117" t="s">
        <v>26</v>
      </c>
      <c r="C64" s="1" t="s">
        <v>162</v>
      </c>
      <c r="H64" s="3">
        <v>20.597000179756407</v>
      </c>
      <c r="I64" s="3"/>
      <c r="J64" s="3"/>
      <c r="K64" s="1" t="s">
        <v>163</v>
      </c>
      <c r="L64" s="5"/>
      <c r="N64" s="123"/>
      <c r="O64" s="118"/>
      <c r="P64" s="2" t="s">
        <v>140</v>
      </c>
      <c r="Q64" s="2" t="s">
        <v>133</v>
      </c>
      <c r="R64" s="2"/>
      <c r="S64" s="119"/>
      <c r="T64" s="2" t="s">
        <v>712</v>
      </c>
      <c r="V64" s="2" t="s">
        <v>45</v>
      </c>
      <c r="AD64" s="2" t="s">
        <v>147</v>
      </c>
    </row>
    <row r="65" spans="1:30" x14ac:dyDescent="0.25">
      <c r="A65" s="116" t="s">
        <v>25</v>
      </c>
      <c r="B65" s="117" t="s">
        <v>26</v>
      </c>
      <c r="C65" s="1" t="s">
        <v>162</v>
      </c>
      <c r="H65" s="3">
        <v>16.283358383731944</v>
      </c>
      <c r="I65" s="3"/>
      <c r="J65" s="3"/>
      <c r="K65" s="1" t="s">
        <v>164</v>
      </c>
      <c r="N65" s="123"/>
      <c r="O65" s="118"/>
      <c r="P65" s="2" t="s">
        <v>132</v>
      </c>
      <c r="Q65" s="2" t="s">
        <v>133</v>
      </c>
      <c r="R65" s="2"/>
      <c r="S65" s="119"/>
      <c r="T65" s="2" t="s">
        <v>712</v>
      </c>
      <c r="V65" s="2" t="s">
        <v>45</v>
      </c>
      <c r="AD65" s="2" t="s">
        <v>147</v>
      </c>
    </row>
    <row r="66" spans="1:30" x14ac:dyDescent="0.25">
      <c r="A66" s="116" t="s">
        <v>25</v>
      </c>
      <c r="B66" s="117" t="s">
        <v>149</v>
      </c>
      <c r="C66" s="1" t="s">
        <v>165</v>
      </c>
      <c r="H66" s="3">
        <v>40.049383368438299</v>
      </c>
      <c r="I66" s="124">
        <v>11.004634478613637</v>
      </c>
      <c r="K66" s="1" t="s">
        <v>166</v>
      </c>
      <c r="L66" s="5"/>
      <c r="P66" s="2" t="s">
        <v>140</v>
      </c>
      <c r="Q66" s="2" t="s">
        <v>133</v>
      </c>
      <c r="R66" s="2"/>
      <c r="S66" s="2" t="s">
        <v>167</v>
      </c>
      <c r="V66" s="2" t="s">
        <v>80</v>
      </c>
      <c r="W66" s="2" t="s">
        <v>168</v>
      </c>
      <c r="X66" s="2" t="s">
        <v>62</v>
      </c>
      <c r="Y66" s="2" t="s">
        <v>169</v>
      </c>
      <c r="Z66" s="2" t="s">
        <v>48</v>
      </c>
      <c r="AA66" s="2" t="s">
        <v>54</v>
      </c>
      <c r="AB66" s="4">
        <v>2016</v>
      </c>
      <c r="AC66" s="2" t="s">
        <v>170</v>
      </c>
      <c r="AD66" s="2" t="s">
        <v>171</v>
      </c>
    </row>
    <row r="67" spans="1:30" x14ac:dyDescent="0.25">
      <c r="A67" s="116" t="s">
        <v>25</v>
      </c>
      <c r="B67" s="117" t="s">
        <v>149</v>
      </c>
      <c r="C67" s="1" t="s">
        <v>165</v>
      </c>
      <c r="H67" s="3">
        <v>24.499843877985455</v>
      </c>
      <c r="I67" s="124">
        <v>7.8482771254316148</v>
      </c>
      <c r="K67" s="1" t="s">
        <v>172</v>
      </c>
      <c r="P67" s="2" t="s">
        <v>132</v>
      </c>
      <c r="Q67" s="2" t="s">
        <v>133</v>
      </c>
      <c r="R67" s="2"/>
      <c r="S67" s="2" t="s">
        <v>167</v>
      </c>
      <c r="V67" s="2" t="s">
        <v>80</v>
      </c>
      <c r="W67" s="2" t="s">
        <v>168</v>
      </c>
      <c r="X67" s="2" t="s">
        <v>62</v>
      </c>
      <c r="Y67" s="2" t="s">
        <v>169</v>
      </c>
      <c r="Z67" s="2" t="s">
        <v>48</v>
      </c>
      <c r="AA67" s="2" t="s">
        <v>54</v>
      </c>
      <c r="AB67" s="4">
        <v>2016</v>
      </c>
      <c r="AC67" s="2" t="s">
        <v>170</v>
      </c>
      <c r="AD67" s="2" t="s">
        <v>171</v>
      </c>
    </row>
    <row r="68" spans="1:30" x14ac:dyDescent="0.25">
      <c r="A68" s="116" t="s">
        <v>25</v>
      </c>
      <c r="B68" s="117" t="s">
        <v>26</v>
      </c>
      <c r="C68" s="1" t="s">
        <v>173</v>
      </c>
      <c r="H68" s="3">
        <v>114.21589120805488</v>
      </c>
      <c r="I68" s="3"/>
      <c r="J68" s="3"/>
      <c r="K68" s="1" t="s">
        <v>174</v>
      </c>
      <c r="L68" s="5"/>
      <c r="N68" s="123"/>
      <c r="O68" s="118"/>
      <c r="P68" s="2" t="s">
        <v>140</v>
      </c>
      <c r="Q68" s="2" t="s">
        <v>133</v>
      </c>
      <c r="R68" s="2"/>
      <c r="S68" s="119"/>
      <c r="T68" s="2" t="s">
        <v>145</v>
      </c>
      <c r="V68" s="2" t="s">
        <v>175</v>
      </c>
      <c r="W68" s="2" t="s">
        <v>176</v>
      </c>
      <c r="Y68" s="2" t="s">
        <v>177</v>
      </c>
      <c r="Z68" s="2" t="s">
        <v>37</v>
      </c>
      <c r="AA68" s="2" t="s">
        <v>100</v>
      </c>
      <c r="AB68" s="4" t="s">
        <v>178</v>
      </c>
      <c r="AC68" s="2" t="s">
        <v>92</v>
      </c>
      <c r="AD68" s="2" t="s">
        <v>179</v>
      </c>
    </row>
    <row r="69" spans="1:30" x14ac:dyDescent="0.25">
      <c r="A69" s="116" t="s">
        <v>25</v>
      </c>
      <c r="B69" s="117" t="s">
        <v>26</v>
      </c>
      <c r="C69" s="1" t="s">
        <v>173</v>
      </c>
      <c r="H69" s="3">
        <v>98.510953833884656</v>
      </c>
      <c r="I69" s="3"/>
      <c r="J69" s="3"/>
      <c r="K69" s="1" t="s">
        <v>180</v>
      </c>
      <c r="N69" s="123"/>
      <c r="O69" s="118"/>
      <c r="P69" s="2" t="s">
        <v>132</v>
      </c>
      <c r="Q69" s="2" t="s">
        <v>133</v>
      </c>
      <c r="R69" s="2"/>
      <c r="S69" s="119"/>
      <c r="T69" s="2" t="s">
        <v>145</v>
      </c>
      <c r="V69" s="2" t="s">
        <v>175</v>
      </c>
      <c r="W69" s="2" t="s">
        <v>176</v>
      </c>
      <c r="Y69" s="2" t="s">
        <v>177</v>
      </c>
      <c r="Z69" s="2" t="s">
        <v>37</v>
      </c>
      <c r="AA69" s="2" t="s">
        <v>100</v>
      </c>
      <c r="AB69" s="4" t="s">
        <v>178</v>
      </c>
      <c r="AC69" s="2" t="s">
        <v>92</v>
      </c>
      <c r="AD69" s="2" t="s">
        <v>179</v>
      </c>
    </row>
    <row r="70" spans="1:30" x14ac:dyDescent="0.25">
      <c r="A70" s="116" t="s">
        <v>25</v>
      </c>
      <c r="B70" s="117" t="s">
        <v>26</v>
      </c>
      <c r="C70" s="1" t="s">
        <v>181</v>
      </c>
      <c r="H70" s="3">
        <v>40.545235399106161</v>
      </c>
      <c r="I70" s="3"/>
      <c r="J70" s="3"/>
      <c r="K70" s="1" t="s">
        <v>182</v>
      </c>
      <c r="L70" s="5"/>
      <c r="N70" s="123"/>
      <c r="O70" s="118"/>
      <c r="P70" s="2" t="s">
        <v>140</v>
      </c>
      <c r="Q70" s="2" t="s">
        <v>133</v>
      </c>
      <c r="R70" s="2"/>
      <c r="S70" s="119"/>
      <c r="V70" s="2" t="s">
        <v>87</v>
      </c>
      <c r="W70" s="2" t="s">
        <v>183</v>
      </c>
      <c r="AD70" s="2" t="s">
        <v>147</v>
      </c>
    </row>
    <row r="71" spans="1:30" x14ac:dyDescent="0.25">
      <c r="A71" s="116" t="s">
        <v>25</v>
      </c>
      <c r="B71" s="117" t="s">
        <v>26</v>
      </c>
      <c r="C71" s="1" t="s">
        <v>181</v>
      </c>
      <c r="H71" s="3">
        <v>21.84641774880944</v>
      </c>
      <c r="I71" s="3"/>
      <c r="J71" s="3"/>
      <c r="K71" s="1" t="s">
        <v>184</v>
      </c>
      <c r="N71" s="123"/>
      <c r="O71" s="118"/>
      <c r="P71" s="2" t="s">
        <v>132</v>
      </c>
      <c r="Q71" s="2" t="s">
        <v>133</v>
      </c>
      <c r="R71" s="2"/>
      <c r="S71" s="119"/>
      <c r="V71" s="2" t="s">
        <v>87</v>
      </c>
      <c r="W71" s="2" t="s">
        <v>183</v>
      </c>
      <c r="AD71" s="2" t="s">
        <v>147</v>
      </c>
    </row>
    <row r="72" spans="1:30" x14ac:dyDescent="0.25">
      <c r="A72" s="116" t="s">
        <v>25</v>
      </c>
      <c r="B72" s="117" t="s">
        <v>149</v>
      </c>
      <c r="C72" s="1" t="s">
        <v>1391</v>
      </c>
      <c r="H72" s="3">
        <v>214.48</v>
      </c>
      <c r="K72" s="1" t="s">
        <v>1385</v>
      </c>
      <c r="N72" s="121"/>
      <c r="O72" s="118"/>
      <c r="P72" s="2" t="s">
        <v>140</v>
      </c>
      <c r="Q72" s="2" t="s">
        <v>133</v>
      </c>
      <c r="R72" s="2"/>
      <c r="S72" s="119"/>
      <c r="T72" s="2" t="s">
        <v>1382</v>
      </c>
      <c r="V72" s="2" t="s">
        <v>90</v>
      </c>
      <c r="W72" s="2" t="s">
        <v>1380</v>
      </c>
      <c r="X72" s="2" t="s">
        <v>62</v>
      </c>
      <c r="Y72" s="2" t="s">
        <v>1381</v>
      </c>
      <c r="Z72" s="2" t="s">
        <v>48</v>
      </c>
      <c r="AA72" s="2" t="s">
        <v>1384</v>
      </c>
      <c r="AB72" s="4">
        <v>2020</v>
      </c>
      <c r="AC72" s="2" t="s">
        <v>1383</v>
      </c>
      <c r="AD72" s="2" t="s">
        <v>1394</v>
      </c>
    </row>
    <row r="73" spans="1:30" x14ac:dyDescent="0.25">
      <c r="A73" s="116" t="s">
        <v>25</v>
      </c>
      <c r="B73" s="117" t="s">
        <v>149</v>
      </c>
      <c r="C73" s="1" t="s">
        <v>1391</v>
      </c>
      <c r="H73" s="3">
        <v>133.80000000000001</v>
      </c>
      <c r="K73" s="1" t="s">
        <v>1386</v>
      </c>
      <c r="N73" s="121"/>
      <c r="O73" s="118"/>
      <c r="P73" s="2" t="s">
        <v>132</v>
      </c>
      <c r="Q73" s="2" t="s">
        <v>133</v>
      </c>
      <c r="R73" s="2"/>
      <c r="S73" s="119"/>
      <c r="T73" s="2" t="s">
        <v>1382</v>
      </c>
      <c r="V73" s="2" t="s">
        <v>90</v>
      </c>
      <c r="W73" s="2" t="s">
        <v>1380</v>
      </c>
      <c r="X73" s="2" t="s">
        <v>62</v>
      </c>
      <c r="Y73" s="2" t="s">
        <v>1381</v>
      </c>
      <c r="Z73" s="2" t="s">
        <v>48</v>
      </c>
      <c r="AA73" s="2" t="s">
        <v>1384</v>
      </c>
      <c r="AB73" s="4">
        <v>2020</v>
      </c>
      <c r="AC73" s="2" t="s">
        <v>1383</v>
      </c>
      <c r="AD73" s="2" t="s">
        <v>1395</v>
      </c>
    </row>
    <row r="74" spans="1:30" x14ac:dyDescent="0.25">
      <c r="A74" s="116" t="s">
        <v>25</v>
      </c>
      <c r="B74" s="117" t="s">
        <v>26</v>
      </c>
      <c r="C74" s="1" t="s">
        <v>185</v>
      </c>
      <c r="H74" s="3">
        <v>27.247270114794059</v>
      </c>
      <c r="I74" s="3"/>
      <c r="J74" s="3"/>
      <c r="K74" s="1" t="s">
        <v>186</v>
      </c>
      <c r="L74" s="5"/>
      <c r="N74" s="123"/>
      <c r="O74" s="118"/>
      <c r="P74" s="2" t="s">
        <v>140</v>
      </c>
      <c r="Q74" s="2" t="s">
        <v>133</v>
      </c>
      <c r="R74" s="2"/>
      <c r="S74" s="119"/>
      <c r="T74" s="2" t="s">
        <v>145</v>
      </c>
      <c r="V74" s="2" t="s">
        <v>87</v>
      </c>
      <c r="W74" s="2" t="s">
        <v>187</v>
      </c>
      <c r="Y74" s="2" t="s">
        <v>188</v>
      </c>
      <c r="Z74" s="2" t="s">
        <v>48</v>
      </c>
      <c r="AA74" s="2" t="s">
        <v>100</v>
      </c>
      <c r="AB74" s="4" t="s">
        <v>189</v>
      </c>
      <c r="AC74" s="2" t="s">
        <v>190</v>
      </c>
      <c r="AD74" s="2" t="s">
        <v>147</v>
      </c>
    </row>
    <row r="75" spans="1:30" x14ac:dyDescent="0.25">
      <c r="A75" s="116" t="s">
        <v>25</v>
      </c>
      <c r="B75" s="117" t="s">
        <v>26</v>
      </c>
      <c r="C75" s="1" t="s">
        <v>185</v>
      </c>
      <c r="H75" s="3">
        <v>21.84641774880944</v>
      </c>
      <c r="I75" s="3"/>
      <c r="J75" s="3"/>
      <c r="K75" s="1" t="s">
        <v>191</v>
      </c>
      <c r="N75" s="123"/>
      <c r="O75" s="118"/>
      <c r="P75" s="2" t="s">
        <v>132</v>
      </c>
      <c r="Q75" s="2" t="s">
        <v>133</v>
      </c>
      <c r="R75" s="2"/>
      <c r="S75" s="119"/>
      <c r="T75" s="2" t="s">
        <v>145</v>
      </c>
      <c r="V75" s="2" t="s">
        <v>87</v>
      </c>
      <c r="W75" s="2" t="s">
        <v>187</v>
      </c>
      <c r="Y75" s="2" t="s">
        <v>188</v>
      </c>
      <c r="Z75" s="2" t="s">
        <v>48</v>
      </c>
      <c r="AA75" s="2" t="s">
        <v>100</v>
      </c>
      <c r="AB75" s="4" t="s">
        <v>189</v>
      </c>
      <c r="AC75" s="2" t="s">
        <v>190</v>
      </c>
      <c r="AD75" s="2" t="s">
        <v>147</v>
      </c>
    </row>
    <row r="76" spans="1:30" x14ac:dyDescent="0.25">
      <c r="A76" s="116" t="s">
        <v>25</v>
      </c>
      <c r="B76" s="117" t="s">
        <v>26</v>
      </c>
      <c r="C76" s="1" t="s">
        <v>192</v>
      </c>
      <c r="H76" s="3">
        <v>73.546001313207299</v>
      </c>
      <c r="I76" s="124"/>
      <c r="K76" s="124" t="s">
        <v>193</v>
      </c>
      <c r="L76" s="5"/>
      <c r="N76" s="123"/>
      <c r="O76" s="118"/>
      <c r="P76" s="2" t="s">
        <v>28</v>
      </c>
      <c r="Q76" s="2" t="s">
        <v>133</v>
      </c>
      <c r="R76" s="2"/>
      <c r="S76" s="2"/>
      <c r="V76" s="2" t="s">
        <v>194</v>
      </c>
      <c r="X76" s="2" t="s">
        <v>35</v>
      </c>
      <c r="Y76" s="2" t="s">
        <v>195</v>
      </c>
      <c r="Z76" s="2" t="s">
        <v>48</v>
      </c>
      <c r="AA76" s="2" t="s">
        <v>49</v>
      </c>
      <c r="AB76" s="4" t="s">
        <v>196</v>
      </c>
      <c r="AC76" s="2" t="s">
        <v>197</v>
      </c>
      <c r="AD76" s="2" t="s">
        <v>147</v>
      </c>
    </row>
    <row r="77" spans="1:30" x14ac:dyDescent="0.25">
      <c r="A77" s="116" t="s">
        <v>25</v>
      </c>
      <c r="B77" s="117" t="s">
        <v>26</v>
      </c>
      <c r="C77" s="1" t="s">
        <v>192</v>
      </c>
      <c r="H77" s="3">
        <v>71.089495077846749</v>
      </c>
      <c r="I77" s="124"/>
      <c r="K77" s="124" t="s">
        <v>198</v>
      </c>
      <c r="N77" s="123"/>
      <c r="O77" s="118"/>
      <c r="P77" s="2" t="s">
        <v>28</v>
      </c>
      <c r="Q77" s="2" t="s">
        <v>133</v>
      </c>
      <c r="R77" s="2"/>
      <c r="S77" s="2"/>
      <c r="V77" s="2" t="s">
        <v>194</v>
      </c>
      <c r="X77" s="2" t="s">
        <v>35</v>
      </c>
      <c r="Y77" s="2" t="s">
        <v>195</v>
      </c>
      <c r="Z77" s="2" t="s">
        <v>48</v>
      </c>
      <c r="AA77" s="2" t="s">
        <v>52</v>
      </c>
      <c r="AB77" s="4">
        <v>2008</v>
      </c>
      <c r="AC77" s="2" t="s">
        <v>199</v>
      </c>
      <c r="AD77" s="2" t="s">
        <v>147</v>
      </c>
    </row>
    <row r="78" spans="1:30" x14ac:dyDescent="0.25">
      <c r="A78" s="116" t="s">
        <v>25</v>
      </c>
      <c r="B78" s="117" t="s">
        <v>26</v>
      </c>
      <c r="C78" s="1" t="s">
        <v>192</v>
      </c>
      <c r="H78" s="3">
        <v>42.89668350998933</v>
      </c>
      <c r="I78" s="124"/>
      <c r="K78" s="124" t="s">
        <v>200</v>
      </c>
      <c r="N78" s="123"/>
      <c r="O78" s="118"/>
      <c r="P78" s="2" t="s">
        <v>28</v>
      </c>
      <c r="Q78" s="2" t="s">
        <v>133</v>
      </c>
      <c r="R78" s="2"/>
      <c r="S78" s="2"/>
      <c r="V78" s="2" t="s">
        <v>194</v>
      </c>
      <c r="X78" s="2" t="s">
        <v>35</v>
      </c>
      <c r="Y78" s="2" t="s">
        <v>195</v>
      </c>
      <c r="Z78" s="2" t="s">
        <v>48</v>
      </c>
      <c r="AA78" s="2" t="s">
        <v>49</v>
      </c>
      <c r="AB78" s="4" t="s">
        <v>196</v>
      </c>
      <c r="AC78" s="2" t="s">
        <v>197</v>
      </c>
      <c r="AD78" s="2" t="s">
        <v>147</v>
      </c>
    </row>
    <row r="79" spans="1:30" x14ac:dyDescent="0.25">
      <c r="A79" s="116" t="s">
        <v>25</v>
      </c>
      <c r="B79" s="117" t="s">
        <v>26</v>
      </c>
      <c r="C79" s="1" t="s">
        <v>192</v>
      </c>
      <c r="H79" s="3">
        <v>38.257229860470225</v>
      </c>
      <c r="I79" s="124"/>
      <c r="K79" s="124" t="s">
        <v>201</v>
      </c>
      <c r="N79" s="123"/>
      <c r="O79" s="118"/>
      <c r="P79" s="2" t="s">
        <v>28</v>
      </c>
      <c r="Q79" s="2" t="s">
        <v>133</v>
      </c>
      <c r="R79" s="2"/>
      <c r="S79" s="2"/>
      <c r="V79" s="2" t="s">
        <v>194</v>
      </c>
      <c r="X79" s="2" t="s">
        <v>35</v>
      </c>
      <c r="Y79" s="2" t="s">
        <v>195</v>
      </c>
      <c r="Z79" s="2" t="s">
        <v>48</v>
      </c>
      <c r="AA79" s="2" t="s">
        <v>52</v>
      </c>
      <c r="AB79" s="4">
        <v>2008</v>
      </c>
      <c r="AC79" s="2" t="s">
        <v>199</v>
      </c>
      <c r="AD79" s="2" t="s">
        <v>147</v>
      </c>
    </row>
    <row r="80" spans="1:30" x14ac:dyDescent="0.25">
      <c r="A80" s="116" t="s">
        <v>25</v>
      </c>
      <c r="B80" s="117" t="s">
        <v>202</v>
      </c>
      <c r="C80" s="1" t="s">
        <v>203</v>
      </c>
      <c r="H80" s="3">
        <v>54.494540229588118</v>
      </c>
      <c r="I80" s="3"/>
      <c r="J80" s="3"/>
      <c r="K80" s="1" t="s">
        <v>160</v>
      </c>
      <c r="L80" s="5"/>
      <c r="N80" s="123"/>
      <c r="O80" s="118"/>
      <c r="P80" s="2" t="s">
        <v>140</v>
      </c>
      <c r="Q80" s="2" t="s">
        <v>133</v>
      </c>
      <c r="R80" s="2"/>
      <c r="S80" s="119"/>
      <c r="V80" s="2" t="s">
        <v>87</v>
      </c>
      <c r="W80" s="2" t="s">
        <v>204</v>
      </c>
      <c r="X80" s="2" t="s">
        <v>62</v>
      </c>
      <c r="AD80" s="2" t="s">
        <v>147</v>
      </c>
    </row>
    <row r="81" spans="1:30" x14ac:dyDescent="0.25">
      <c r="A81" s="116" t="s">
        <v>25</v>
      </c>
      <c r="B81" s="117" t="s">
        <v>202</v>
      </c>
      <c r="C81" s="1" t="s">
        <v>203</v>
      </c>
      <c r="H81" s="3">
        <v>30.025029306569902</v>
      </c>
      <c r="I81" s="3"/>
      <c r="J81" s="3"/>
      <c r="K81" s="1" t="s">
        <v>160</v>
      </c>
      <c r="N81" s="123"/>
      <c r="O81" s="118"/>
      <c r="P81" s="2" t="s">
        <v>132</v>
      </c>
      <c r="Q81" s="2" t="s">
        <v>133</v>
      </c>
      <c r="R81" s="2"/>
      <c r="S81" s="119"/>
      <c r="V81" s="2" t="s">
        <v>87</v>
      </c>
      <c r="W81" s="2" t="s">
        <v>204</v>
      </c>
      <c r="X81" s="2" t="s">
        <v>62</v>
      </c>
      <c r="AD81" s="2" t="s">
        <v>147</v>
      </c>
    </row>
    <row r="82" spans="1:30" s="122" customFormat="1" x14ac:dyDescent="0.25">
      <c r="A82" s="116" t="s">
        <v>25</v>
      </c>
      <c r="B82" s="117" t="s">
        <v>26</v>
      </c>
      <c r="C82" s="1" t="s">
        <v>205</v>
      </c>
      <c r="D82" s="1"/>
      <c r="E82" s="1"/>
      <c r="F82" s="1"/>
      <c r="G82" s="1"/>
      <c r="H82" s="3">
        <v>116.51422799365035</v>
      </c>
      <c r="I82" s="3"/>
      <c r="J82" s="3"/>
      <c r="K82" s="1"/>
      <c r="L82" s="1"/>
      <c r="M82" s="1"/>
      <c r="N82" s="123"/>
      <c r="O82" s="118"/>
      <c r="P82" s="2" t="s">
        <v>140</v>
      </c>
      <c r="Q82" s="2" t="s">
        <v>133</v>
      </c>
      <c r="R82" s="2"/>
      <c r="S82" s="119" t="s">
        <v>206</v>
      </c>
      <c r="T82" s="2" t="s">
        <v>207</v>
      </c>
      <c r="U82" s="2"/>
      <c r="V82" s="2" t="s">
        <v>87</v>
      </c>
      <c r="W82" s="2" t="s">
        <v>109</v>
      </c>
      <c r="X82" s="2" t="s">
        <v>62</v>
      </c>
      <c r="Y82" s="2" t="s">
        <v>208</v>
      </c>
      <c r="Z82" s="2" t="s">
        <v>37</v>
      </c>
      <c r="AA82" s="2" t="s">
        <v>100</v>
      </c>
      <c r="AB82" s="4" t="s">
        <v>209</v>
      </c>
      <c r="AC82" s="2"/>
      <c r="AD82" s="2" t="s">
        <v>210</v>
      </c>
    </row>
    <row r="83" spans="1:30" s="122" customFormat="1" x14ac:dyDescent="0.25">
      <c r="A83" s="116" t="s">
        <v>25</v>
      </c>
      <c r="B83" s="117" t="s">
        <v>26</v>
      </c>
      <c r="C83" s="1" t="s">
        <v>205</v>
      </c>
      <c r="D83" s="1"/>
      <c r="E83" s="1"/>
      <c r="F83" s="1"/>
      <c r="G83" s="1"/>
      <c r="H83" s="3">
        <v>87.38567099523776</v>
      </c>
      <c r="I83" s="3"/>
      <c r="J83" s="3"/>
      <c r="K83" s="1"/>
      <c r="L83" s="1"/>
      <c r="M83" s="1"/>
      <c r="N83" s="123"/>
      <c r="O83" s="118"/>
      <c r="P83" s="2" t="s">
        <v>132</v>
      </c>
      <c r="Q83" s="2" t="s">
        <v>133</v>
      </c>
      <c r="R83" s="2"/>
      <c r="S83" s="119" t="s">
        <v>206</v>
      </c>
      <c r="T83" s="2" t="s">
        <v>207</v>
      </c>
      <c r="U83" s="2"/>
      <c r="V83" s="2" t="s">
        <v>87</v>
      </c>
      <c r="W83" s="2" t="s">
        <v>109</v>
      </c>
      <c r="X83" s="2" t="s">
        <v>62</v>
      </c>
      <c r="Y83" s="2" t="s">
        <v>208</v>
      </c>
      <c r="Z83" s="2" t="s">
        <v>37</v>
      </c>
      <c r="AA83" s="2" t="s">
        <v>100</v>
      </c>
      <c r="AB83" s="4" t="s">
        <v>209</v>
      </c>
      <c r="AC83" s="2"/>
      <c r="AD83" s="2" t="s">
        <v>210</v>
      </c>
    </row>
    <row r="84" spans="1:30" s="122" customFormat="1" x14ac:dyDescent="0.25">
      <c r="A84" s="116" t="s">
        <v>25</v>
      </c>
      <c r="B84" s="117" t="s">
        <v>26</v>
      </c>
      <c r="C84" s="1" t="s">
        <v>205</v>
      </c>
      <c r="D84" s="1"/>
      <c r="E84" s="1"/>
      <c r="F84" s="1"/>
      <c r="G84" s="1"/>
      <c r="H84" s="3">
        <v>205.5834453070984</v>
      </c>
      <c r="I84" s="3"/>
      <c r="J84" s="3"/>
      <c r="K84" s="1"/>
      <c r="L84" s="1"/>
      <c r="M84" s="1"/>
      <c r="N84" s="123"/>
      <c r="O84" s="118"/>
      <c r="P84" s="2" t="s">
        <v>140</v>
      </c>
      <c r="Q84" s="2" t="s">
        <v>133</v>
      </c>
      <c r="R84" s="2"/>
      <c r="S84" s="119" t="s">
        <v>206</v>
      </c>
      <c r="T84" s="2" t="s">
        <v>207</v>
      </c>
      <c r="U84" s="2"/>
      <c r="V84" s="2" t="s">
        <v>87</v>
      </c>
      <c r="W84" s="2" t="s">
        <v>109</v>
      </c>
      <c r="X84" s="2" t="s">
        <v>62</v>
      </c>
      <c r="Y84" s="2" t="s">
        <v>211</v>
      </c>
      <c r="Z84" s="2" t="s">
        <v>37</v>
      </c>
      <c r="AA84" s="2" t="s">
        <v>100</v>
      </c>
      <c r="AB84" s="4" t="s">
        <v>209</v>
      </c>
      <c r="AC84" s="2"/>
      <c r="AD84" s="2" t="s">
        <v>212</v>
      </c>
    </row>
    <row r="85" spans="1:30" s="122" customFormat="1" x14ac:dyDescent="0.25">
      <c r="A85" s="116" t="s">
        <v>25</v>
      </c>
      <c r="B85" s="117" t="s">
        <v>26</v>
      </c>
      <c r="C85" s="1" t="s">
        <v>205</v>
      </c>
      <c r="D85" s="1"/>
      <c r="E85" s="1"/>
      <c r="F85" s="1"/>
      <c r="G85" s="1"/>
      <c r="H85" s="3">
        <v>125.28666092996797</v>
      </c>
      <c r="I85" s="3"/>
      <c r="J85" s="3"/>
      <c r="K85" s="1"/>
      <c r="L85" s="1"/>
      <c r="M85" s="1"/>
      <c r="N85" s="123"/>
      <c r="O85" s="118"/>
      <c r="P85" s="2" t="s">
        <v>132</v>
      </c>
      <c r="Q85" s="2" t="s">
        <v>133</v>
      </c>
      <c r="R85" s="2"/>
      <c r="S85" s="119" t="s">
        <v>206</v>
      </c>
      <c r="T85" s="2" t="s">
        <v>207</v>
      </c>
      <c r="U85" s="2"/>
      <c r="V85" s="2" t="s">
        <v>87</v>
      </c>
      <c r="W85" s="2" t="s">
        <v>109</v>
      </c>
      <c r="X85" s="2" t="s">
        <v>62</v>
      </c>
      <c r="Y85" s="2" t="s">
        <v>211</v>
      </c>
      <c r="Z85" s="2" t="s">
        <v>37</v>
      </c>
      <c r="AA85" s="2" t="s">
        <v>100</v>
      </c>
      <c r="AB85" s="4" t="s">
        <v>209</v>
      </c>
      <c r="AC85" s="2"/>
      <c r="AD85" s="2" t="s">
        <v>212</v>
      </c>
    </row>
    <row r="86" spans="1:30" x14ac:dyDescent="0.25">
      <c r="A86" s="116" t="s">
        <v>25</v>
      </c>
      <c r="B86" s="117" t="s">
        <v>213</v>
      </c>
      <c r="C86" s="1" t="s">
        <v>214</v>
      </c>
      <c r="H86" s="3">
        <v>31.742109081811233</v>
      </c>
      <c r="I86" s="3"/>
      <c r="J86" s="3"/>
      <c r="K86" s="1" t="s">
        <v>160</v>
      </c>
      <c r="L86" s="5"/>
      <c r="N86" s="123"/>
      <c r="O86" s="118"/>
      <c r="P86" s="2" t="s">
        <v>140</v>
      </c>
      <c r="Q86" s="2" t="s">
        <v>133</v>
      </c>
      <c r="R86" s="2"/>
      <c r="S86" s="119"/>
      <c r="V86" s="2" t="s">
        <v>60</v>
      </c>
      <c r="W86" s="2" t="s">
        <v>215</v>
      </c>
      <c r="X86" s="2" t="s">
        <v>62</v>
      </c>
      <c r="AD86" s="2" t="s">
        <v>147</v>
      </c>
    </row>
    <row r="87" spans="1:30" x14ac:dyDescent="0.25">
      <c r="A87" s="116" t="s">
        <v>25</v>
      </c>
      <c r="B87" s="117" t="s">
        <v>213</v>
      </c>
      <c r="C87" s="1" t="s">
        <v>214</v>
      </c>
      <c r="H87" s="3">
        <v>26.256126459513005</v>
      </c>
      <c r="I87" s="3"/>
      <c r="J87" s="3"/>
      <c r="K87" s="1" t="s">
        <v>160</v>
      </c>
      <c r="N87" s="123"/>
      <c r="O87" s="118"/>
      <c r="P87" s="2" t="s">
        <v>132</v>
      </c>
      <c r="Q87" s="2" t="s">
        <v>133</v>
      </c>
      <c r="R87" s="2"/>
      <c r="S87" s="119"/>
      <c r="V87" s="2" t="s">
        <v>60</v>
      </c>
      <c r="W87" s="2" t="s">
        <v>215</v>
      </c>
      <c r="X87" s="2" t="s">
        <v>62</v>
      </c>
      <c r="AD87" s="2" t="s">
        <v>147</v>
      </c>
    </row>
    <row r="88" spans="1:30" x14ac:dyDescent="0.25">
      <c r="A88" s="116" t="s">
        <v>25</v>
      </c>
      <c r="B88" s="117" t="s">
        <v>213</v>
      </c>
      <c r="C88" s="1" t="s">
        <v>216</v>
      </c>
      <c r="H88" s="3">
        <v>19.266729466992441</v>
      </c>
      <c r="I88" s="3"/>
      <c r="J88" s="3"/>
      <c r="K88" s="1" t="s">
        <v>217</v>
      </c>
      <c r="L88" s="5"/>
      <c r="N88" s="123"/>
      <c r="O88" s="118"/>
      <c r="P88" s="2" t="s">
        <v>140</v>
      </c>
      <c r="Q88" s="2" t="s">
        <v>133</v>
      </c>
      <c r="R88" s="2"/>
      <c r="S88" s="119"/>
      <c r="V88" s="2" t="s">
        <v>60</v>
      </c>
      <c r="W88" s="2" t="s">
        <v>161</v>
      </c>
      <c r="X88" s="2" t="s">
        <v>62</v>
      </c>
      <c r="AD88" s="2" t="s">
        <v>147</v>
      </c>
    </row>
    <row r="89" spans="1:30" x14ac:dyDescent="0.25">
      <c r="A89" s="116" t="s">
        <v>25</v>
      </c>
      <c r="B89" s="117" t="s">
        <v>213</v>
      </c>
      <c r="C89" s="1" t="s">
        <v>216</v>
      </c>
      <c r="H89" s="3">
        <v>19.266729466992441</v>
      </c>
      <c r="I89" s="3"/>
      <c r="J89" s="3"/>
      <c r="K89" s="1" t="s">
        <v>218</v>
      </c>
      <c r="N89" s="123"/>
      <c r="O89" s="118"/>
      <c r="P89" s="2" t="s">
        <v>132</v>
      </c>
      <c r="Q89" s="2" t="s">
        <v>133</v>
      </c>
      <c r="R89" s="2"/>
      <c r="S89" s="119"/>
      <c r="V89" s="2" t="s">
        <v>60</v>
      </c>
      <c r="W89" s="2" t="s">
        <v>161</v>
      </c>
      <c r="X89" s="2" t="s">
        <v>62</v>
      </c>
      <c r="AD89" s="2" t="s">
        <v>147</v>
      </c>
    </row>
    <row r="90" spans="1:30" x14ac:dyDescent="0.25">
      <c r="A90" s="116" t="s">
        <v>25</v>
      </c>
      <c r="B90" s="117" t="s">
        <v>26</v>
      </c>
      <c r="C90" s="1" t="s">
        <v>219</v>
      </c>
      <c r="H90" s="3">
        <v>45.476945037830063</v>
      </c>
      <c r="I90" s="3"/>
      <c r="J90" s="3"/>
      <c r="K90" s="1" t="s">
        <v>220</v>
      </c>
      <c r="L90" s="5"/>
      <c r="N90" s="123"/>
      <c r="O90" s="118"/>
      <c r="P90" s="2" t="s">
        <v>140</v>
      </c>
      <c r="Q90" s="2" t="s">
        <v>133</v>
      </c>
      <c r="R90" s="2"/>
      <c r="S90" s="119"/>
      <c r="T90" s="2" t="s">
        <v>145</v>
      </c>
      <c r="V90" s="2" t="s">
        <v>45</v>
      </c>
      <c r="X90" s="2" t="s">
        <v>35</v>
      </c>
      <c r="AD90" s="2" t="s">
        <v>147</v>
      </c>
    </row>
    <row r="91" spans="1:30" x14ac:dyDescent="0.25">
      <c r="A91" s="116" t="s">
        <v>25</v>
      </c>
      <c r="B91" s="117" t="s">
        <v>26</v>
      </c>
      <c r="C91" s="1" t="s">
        <v>219</v>
      </c>
      <c r="H91" s="3">
        <v>37.131770134426361</v>
      </c>
      <c r="I91" s="3"/>
      <c r="J91" s="3"/>
      <c r="K91" s="1" t="s">
        <v>221</v>
      </c>
      <c r="N91" s="123"/>
      <c r="O91" s="118"/>
      <c r="P91" s="2" t="s">
        <v>132</v>
      </c>
      <c r="Q91" s="2" t="s">
        <v>133</v>
      </c>
      <c r="R91" s="2"/>
      <c r="S91" s="119"/>
      <c r="T91" s="2" t="s">
        <v>145</v>
      </c>
      <c r="V91" s="2" t="s">
        <v>45</v>
      </c>
      <c r="X91" s="2" t="s">
        <v>35</v>
      </c>
      <c r="AD91" s="2" t="s">
        <v>147</v>
      </c>
    </row>
    <row r="92" spans="1:30" x14ac:dyDescent="0.25">
      <c r="A92" s="116" t="s">
        <v>25</v>
      </c>
      <c r="B92" s="117" t="s">
        <v>26</v>
      </c>
      <c r="C92" s="1" t="s">
        <v>222</v>
      </c>
      <c r="H92" s="3">
        <v>30.89550026963461</v>
      </c>
      <c r="I92" s="124"/>
      <c r="L92" s="125">
        <v>7</v>
      </c>
      <c r="P92" s="2" t="s">
        <v>140</v>
      </c>
      <c r="Q92" s="2" t="s">
        <v>133</v>
      </c>
      <c r="R92" s="2"/>
      <c r="S92" s="2" t="s">
        <v>223</v>
      </c>
      <c r="V92" s="2" t="s">
        <v>60</v>
      </c>
      <c r="W92" s="2" t="s">
        <v>224</v>
      </c>
      <c r="X92" s="2" t="s">
        <v>62</v>
      </c>
      <c r="Y92" s="2" t="s">
        <v>225</v>
      </c>
      <c r="Z92" s="2" t="s">
        <v>37</v>
      </c>
      <c r="AA92" s="2" t="s">
        <v>49</v>
      </c>
      <c r="AB92" s="4">
        <v>2011</v>
      </c>
      <c r="AC92" s="2" t="s">
        <v>226</v>
      </c>
      <c r="AD92" s="2" t="s">
        <v>227</v>
      </c>
    </row>
    <row r="93" spans="1:30" x14ac:dyDescent="0.25">
      <c r="A93" s="116" t="s">
        <v>25</v>
      </c>
      <c r="B93" s="117" t="s">
        <v>26</v>
      </c>
      <c r="C93" s="1" t="s">
        <v>222</v>
      </c>
      <c r="H93" s="3">
        <v>25.226070336208299</v>
      </c>
      <c r="I93" s="124"/>
      <c r="L93" s="1">
        <v>7</v>
      </c>
      <c r="P93" s="2" t="s">
        <v>132</v>
      </c>
      <c r="Q93" s="2" t="s">
        <v>133</v>
      </c>
      <c r="R93" s="2"/>
      <c r="S93" s="2" t="s">
        <v>223</v>
      </c>
      <c r="V93" s="2" t="s">
        <v>60</v>
      </c>
      <c r="W93" s="2" t="s">
        <v>224</v>
      </c>
      <c r="X93" s="2" t="s">
        <v>62</v>
      </c>
      <c r="Y93" s="2" t="s">
        <v>225</v>
      </c>
      <c r="Z93" s="2" t="s">
        <v>37</v>
      </c>
      <c r="AA93" s="2" t="s">
        <v>49</v>
      </c>
      <c r="AB93" s="4">
        <v>2011</v>
      </c>
      <c r="AC93" s="2" t="s">
        <v>226</v>
      </c>
      <c r="AD93" s="2" t="s">
        <v>227</v>
      </c>
    </row>
    <row r="94" spans="1:30" x14ac:dyDescent="0.25">
      <c r="A94" s="116" t="s">
        <v>25</v>
      </c>
      <c r="B94" s="117" t="s">
        <v>26</v>
      </c>
      <c r="C94" s="1" t="s">
        <v>222</v>
      </c>
      <c r="H94" s="3">
        <v>79.771838678027748</v>
      </c>
      <c r="I94" s="124"/>
      <c r="L94" s="1">
        <v>2</v>
      </c>
      <c r="P94" s="2" t="s">
        <v>140</v>
      </c>
      <c r="Q94" s="2" t="s">
        <v>133</v>
      </c>
      <c r="R94" s="2"/>
      <c r="S94" s="2" t="s">
        <v>223</v>
      </c>
      <c r="V94" s="2" t="s">
        <v>60</v>
      </c>
      <c r="W94" s="2" t="s">
        <v>228</v>
      </c>
      <c r="X94" s="2" t="s">
        <v>62</v>
      </c>
      <c r="Y94" s="2" t="s">
        <v>225</v>
      </c>
      <c r="Z94" s="2" t="s">
        <v>37</v>
      </c>
      <c r="AA94" s="2" t="s">
        <v>54</v>
      </c>
      <c r="AB94" s="4">
        <v>2011</v>
      </c>
      <c r="AC94" s="2" t="s">
        <v>170</v>
      </c>
      <c r="AD94" s="2" t="s">
        <v>229</v>
      </c>
    </row>
    <row r="95" spans="1:30" x14ac:dyDescent="0.25">
      <c r="A95" s="116" t="s">
        <v>25</v>
      </c>
      <c r="B95" s="117" t="s">
        <v>26</v>
      </c>
      <c r="C95" s="1" t="s">
        <v>222</v>
      </c>
      <c r="H95" s="3">
        <v>63.900512579298002</v>
      </c>
      <c r="I95" s="124"/>
      <c r="L95" s="1">
        <v>2</v>
      </c>
      <c r="P95" s="2" t="s">
        <v>132</v>
      </c>
      <c r="Q95" s="2" t="s">
        <v>133</v>
      </c>
      <c r="R95" s="2"/>
      <c r="S95" s="2" t="s">
        <v>223</v>
      </c>
      <c r="V95" s="2" t="s">
        <v>60</v>
      </c>
      <c r="W95" s="2" t="s">
        <v>228</v>
      </c>
      <c r="X95" s="2" t="s">
        <v>62</v>
      </c>
      <c r="Y95" s="2" t="s">
        <v>225</v>
      </c>
      <c r="Z95" s="2" t="s">
        <v>37</v>
      </c>
      <c r="AA95" s="2" t="s">
        <v>54</v>
      </c>
      <c r="AB95" s="4">
        <v>2011</v>
      </c>
      <c r="AC95" s="2" t="s">
        <v>170</v>
      </c>
      <c r="AD95" s="2" t="s">
        <v>229</v>
      </c>
    </row>
    <row r="96" spans="1:30" x14ac:dyDescent="0.25">
      <c r="A96" s="116" t="s">
        <v>25</v>
      </c>
      <c r="B96" s="117" t="s">
        <v>26</v>
      </c>
      <c r="C96" s="1" t="s">
        <v>222</v>
      </c>
      <c r="H96" s="3">
        <v>67.923273098424289</v>
      </c>
      <c r="I96" s="124"/>
      <c r="L96" s="1">
        <v>1</v>
      </c>
      <c r="P96" s="2" t="s">
        <v>140</v>
      </c>
      <c r="Q96" s="2" t="s">
        <v>133</v>
      </c>
      <c r="R96" s="2"/>
      <c r="S96" s="2" t="s">
        <v>223</v>
      </c>
      <c r="V96" s="2" t="s">
        <v>60</v>
      </c>
      <c r="W96" s="2" t="s">
        <v>228</v>
      </c>
      <c r="X96" s="2" t="s">
        <v>62</v>
      </c>
      <c r="Y96" s="2" t="s">
        <v>225</v>
      </c>
      <c r="Z96" s="2" t="s">
        <v>37</v>
      </c>
      <c r="AA96" s="2" t="s">
        <v>49</v>
      </c>
      <c r="AB96" s="4">
        <v>2012</v>
      </c>
      <c r="AC96" s="2" t="s">
        <v>226</v>
      </c>
      <c r="AD96" s="2" t="s">
        <v>230</v>
      </c>
    </row>
    <row r="97" spans="1:30" x14ac:dyDescent="0.25">
      <c r="A97" s="116" t="s">
        <v>25</v>
      </c>
      <c r="B97" s="117" t="s">
        <v>26</v>
      </c>
      <c r="C97" s="1" t="s">
        <v>222</v>
      </c>
      <c r="H97" s="3">
        <v>54.494540229588118</v>
      </c>
      <c r="I97" s="124"/>
      <c r="L97" s="1">
        <v>1</v>
      </c>
      <c r="P97" s="2" t="s">
        <v>132</v>
      </c>
      <c r="Q97" s="2" t="s">
        <v>133</v>
      </c>
      <c r="R97" s="2"/>
      <c r="S97" s="2" t="s">
        <v>223</v>
      </c>
      <c r="V97" s="2" t="s">
        <v>60</v>
      </c>
      <c r="W97" s="2" t="s">
        <v>228</v>
      </c>
      <c r="X97" s="2" t="s">
        <v>62</v>
      </c>
      <c r="Y97" s="2" t="s">
        <v>225</v>
      </c>
      <c r="Z97" s="2" t="s">
        <v>37</v>
      </c>
      <c r="AA97" s="2" t="s">
        <v>49</v>
      </c>
      <c r="AB97" s="4">
        <v>2012</v>
      </c>
      <c r="AC97" s="2" t="s">
        <v>226</v>
      </c>
      <c r="AD97" s="2" t="s">
        <v>230</v>
      </c>
    </row>
    <row r="98" spans="1:30" x14ac:dyDescent="0.25">
      <c r="A98" s="116" t="s">
        <v>25</v>
      </c>
      <c r="B98" s="117" t="s">
        <v>213</v>
      </c>
      <c r="C98" s="1" t="s">
        <v>231</v>
      </c>
      <c r="H98" s="3">
        <v>28.203604038476364</v>
      </c>
      <c r="I98" s="3"/>
      <c r="J98" s="3"/>
      <c r="K98" s="1" t="s">
        <v>232</v>
      </c>
      <c r="L98" s="5"/>
      <c r="N98" s="123"/>
      <c r="O98" s="118"/>
      <c r="P98" s="2" t="s">
        <v>140</v>
      </c>
      <c r="Q98" s="2" t="s">
        <v>133</v>
      </c>
      <c r="R98" s="2"/>
      <c r="S98" s="119"/>
      <c r="V98" s="2" t="s">
        <v>80</v>
      </c>
      <c r="W98" s="2" t="s">
        <v>233</v>
      </c>
      <c r="X98" s="2" t="s">
        <v>62</v>
      </c>
      <c r="AD98" s="2" t="s">
        <v>147</v>
      </c>
    </row>
    <row r="99" spans="1:30" x14ac:dyDescent="0.25">
      <c r="A99" s="116" t="s">
        <v>25</v>
      </c>
      <c r="B99" s="117" t="s">
        <v>213</v>
      </c>
      <c r="C99" s="1" t="s">
        <v>231</v>
      </c>
      <c r="H99" s="3">
        <v>37.839105504312442</v>
      </c>
      <c r="I99" s="3"/>
      <c r="J99" s="3"/>
      <c r="K99" s="1" t="s">
        <v>234</v>
      </c>
      <c r="N99" s="123"/>
      <c r="O99" s="118"/>
      <c r="P99" s="2" t="s">
        <v>132</v>
      </c>
      <c r="Q99" s="2" t="s">
        <v>133</v>
      </c>
      <c r="R99" s="2"/>
      <c r="S99" s="119"/>
      <c r="V99" s="2" t="s">
        <v>80</v>
      </c>
      <c r="W99" s="2" t="s">
        <v>233</v>
      </c>
      <c r="X99" s="2" t="s">
        <v>62</v>
      </c>
      <c r="AD99" s="2" t="s">
        <v>147</v>
      </c>
    </row>
    <row r="100" spans="1:30" s="122" customFormat="1" x14ac:dyDescent="0.25">
      <c r="A100" s="116" t="s">
        <v>25</v>
      </c>
      <c r="B100" s="117" t="s">
        <v>26</v>
      </c>
      <c r="C100" s="1" t="s">
        <v>235</v>
      </c>
      <c r="D100" s="1"/>
      <c r="E100" s="3"/>
      <c r="F100" s="1"/>
      <c r="G100" s="1"/>
      <c r="H100" s="3">
        <v>121.41752538274599</v>
      </c>
      <c r="I100" s="3"/>
      <c r="J100" s="3" t="s">
        <v>236</v>
      </c>
      <c r="K100" s="1"/>
      <c r="L100" s="1"/>
      <c r="M100" s="1"/>
      <c r="N100" s="123"/>
      <c r="O100" s="118"/>
      <c r="P100" s="2" t="s">
        <v>140</v>
      </c>
      <c r="Q100" s="2" t="s">
        <v>133</v>
      </c>
      <c r="R100" s="2"/>
      <c r="S100" s="119" t="s">
        <v>206</v>
      </c>
      <c r="T100" s="2" t="s">
        <v>207</v>
      </c>
      <c r="U100" s="2"/>
      <c r="V100" s="2" t="s">
        <v>87</v>
      </c>
      <c r="W100" s="2" t="s">
        <v>237</v>
      </c>
      <c r="X100" s="2" t="s">
        <v>62</v>
      </c>
      <c r="Y100" s="2" t="s">
        <v>238</v>
      </c>
      <c r="Z100" s="2" t="s">
        <v>37</v>
      </c>
      <c r="AA100" s="2" t="s">
        <v>136</v>
      </c>
      <c r="AB100" s="4" t="s">
        <v>239</v>
      </c>
      <c r="AC100" s="2" t="s">
        <v>240</v>
      </c>
      <c r="AD100" s="2" t="s">
        <v>241</v>
      </c>
    </row>
    <row r="101" spans="1:30" s="134" customFormat="1" x14ac:dyDescent="0.25">
      <c r="A101" s="126" t="s">
        <v>25</v>
      </c>
      <c r="B101" s="127" t="s">
        <v>26</v>
      </c>
      <c r="C101" s="128" t="s">
        <v>235</v>
      </c>
      <c r="D101" s="128"/>
      <c r="E101" s="128"/>
      <c r="F101" s="128"/>
      <c r="G101" s="128"/>
      <c r="H101" s="129">
        <v>90.661902516132187</v>
      </c>
      <c r="I101" s="129"/>
      <c r="J101" s="129" t="s">
        <v>242</v>
      </c>
      <c r="K101" s="128"/>
      <c r="L101" s="128"/>
      <c r="M101" s="128"/>
      <c r="N101" s="130"/>
      <c r="O101" s="131"/>
      <c r="P101" s="115" t="s">
        <v>132</v>
      </c>
      <c r="Q101" s="115" t="s">
        <v>133</v>
      </c>
      <c r="R101" s="115"/>
      <c r="S101" s="132" t="s">
        <v>206</v>
      </c>
      <c r="T101" s="115" t="s">
        <v>207</v>
      </c>
      <c r="U101" s="115"/>
      <c r="V101" s="115" t="s">
        <v>87</v>
      </c>
      <c r="W101" s="115" t="s">
        <v>237</v>
      </c>
      <c r="X101" s="115" t="s">
        <v>62</v>
      </c>
      <c r="Y101" s="115" t="s">
        <v>238</v>
      </c>
      <c r="Z101" s="115" t="s">
        <v>37</v>
      </c>
      <c r="AA101" s="115" t="s">
        <v>136</v>
      </c>
      <c r="AB101" s="133" t="s">
        <v>239</v>
      </c>
      <c r="AC101" s="115" t="s">
        <v>240</v>
      </c>
      <c r="AD101" s="115" t="s">
        <v>243</v>
      </c>
    </row>
    <row r="102" spans="1:30" ht="15.75" x14ac:dyDescent="0.25">
      <c r="A102" s="116" t="s">
        <v>244</v>
      </c>
      <c r="B102" s="117" t="s">
        <v>26</v>
      </c>
      <c r="C102" s="1" t="s">
        <v>1315</v>
      </c>
      <c r="D102" s="135">
        <v>0.03</v>
      </c>
      <c r="E102" s="135">
        <v>8.0000000000000002E-3</v>
      </c>
      <c r="F102" s="107" t="s">
        <v>1238</v>
      </c>
      <c r="G102" s="107"/>
      <c r="H102" s="107">
        <v>23.77056</v>
      </c>
      <c r="I102" s="135">
        <v>3.2386689999999998</v>
      </c>
      <c r="J102" s="107" t="s">
        <v>1239</v>
      </c>
      <c r="L102" s="135">
        <v>0.56000000000000005</v>
      </c>
      <c r="M102" s="135">
        <v>0.56999999999999995</v>
      </c>
      <c r="N102" s="107" t="s">
        <v>1240</v>
      </c>
      <c r="P102" s="2" t="s">
        <v>28</v>
      </c>
      <c r="Q102" s="2" t="s">
        <v>29</v>
      </c>
      <c r="R102" s="2" t="s">
        <v>30</v>
      </c>
      <c r="S102" s="2" t="s">
        <v>245</v>
      </c>
      <c r="T102" s="2" t="s">
        <v>1112</v>
      </c>
      <c r="U102" s="2" t="s">
        <v>246</v>
      </c>
      <c r="V102" s="2" t="s">
        <v>194</v>
      </c>
      <c r="X102" s="2" t="s">
        <v>56</v>
      </c>
      <c r="Y102" s="2" t="s">
        <v>247</v>
      </c>
      <c r="Z102" s="2" t="s">
        <v>37</v>
      </c>
      <c r="AA102" s="2" t="s">
        <v>52</v>
      </c>
      <c r="AB102" s="4">
        <v>2019</v>
      </c>
      <c r="AC102" s="2" t="s">
        <v>357</v>
      </c>
      <c r="AD102" s="2" t="s">
        <v>1309</v>
      </c>
    </row>
    <row r="103" spans="1:30" ht="15.75" x14ac:dyDescent="0.25">
      <c r="A103" s="116" t="s">
        <v>244</v>
      </c>
      <c r="B103" s="117" t="s">
        <v>26</v>
      </c>
      <c r="C103" s="1" t="s">
        <v>1315</v>
      </c>
      <c r="D103" s="136">
        <v>3.02381E-2</v>
      </c>
      <c r="E103" s="135">
        <v>4.189206E-3</v>
      </c>
      <c r="F103" s="107" t="s">
        <v>1241</v>
      </c>
      <c r="G103" s="107"/>
      <c r="H103" s="135">
        <v>35.165509999999998</v>
      </c>
      <c r="I103" s="135">
        <v>2.5838640000000002</v>
      </c>
      <c r="J103" s="107" t="s">
        <v>1242</v>
      </c>
      <c r="L103" s="136">
        <v>4.2945989999999998</v>
      </c>
      <c r="M103" s="135">
        <v>0.90700539999999996</v>
      </c>
      <c r="N103" s="107" t="s">
        <v>1243</v>
      </c>
      <c r="P103" s="2" t="s">
        <v>28</v>
      </c>
      <c r="Q103" s="2" t="s">
        <v>29</v>
      </c>
      <c r="R103" s="2" t="s">
        <v>30</v>
      </c>
      <c r="S103" s="2" t="s">
        <v>245</v>
      </c>
      <c r="T103" s="2" t="s">
        <v>1112</v>
      </c>
      <c r="U103" s="2" t="s">
        <v>246</v>
      </c>
      <c r="V103" s="2" t="s">
        <v>194</v>
      </c>
      <c r="X103" s="2" t="s">
        <v>56</v>
      </c>
      <c r="Y103" s="2" t="s">
        <v>247</v>
      </c>
      <c r="Z103" s="2" t="s">
        <v>37</v>
      </c>
      <c r="AA103" s="2" t="s">
        <v>54</v>
      </c>
      <c r="AB103" s="4">
        <v>2019</v>
      </c>
      <c r="AC103" s="2" t="s">
        <v>250</v>
      </c>
      <c r="AD103" s="2" t="s">
        <v>1309</v>
      </c>
    </row>
    <row r="104" spans="1:30" ht="15.75" x14ac:dyDescent="0.25">
      <c r="A104" s="116" t="s">
        <v>244</v>
      </c>
      <c r="B104" s="117" t="s">
        <v>26</v>
      </c>
      <c r="C104" s="1" t="s">
        <v>1315</v>
      </c>
      <c r="D104" s="136">
        <v>2.8521810000000002E-2</v>
      </c>
      <c r="E104" s="135">
        <v>3.910172E-3</v>
      </c>
      <c r="F104" s="107" t="s">
        <v>1241</v>
      </c>
      <c r="G104" s="107"/>
      <c r="H104" s="136">
        <v>29.69971</v>
      </c>
      <c r="I104" s="135">
        <v>2.280618</v>
      </c>
      <c r="J104" s="107" t="s">
        <v>1244</v>
      </c>
      <c r="L104" s="136">
        <v>6.2457000000000003</v>
      </c>
      <c r="M104" s="135">
        <v>1.323175</v>
      </c>
      <c r="N104" s="107" t="s">
        <v>1245</v>
      </c>
      <c r="P104" s="2" t="s">
        <v>28</v>
      </c>
      <c r="Q104" s="2" t="s">
        <v>29</v>
      </c>
      <c r="R104" s="2" t="s">
        <v>30</v>
      </c>
      <c r="S104" s="2" t="s">
        <v>245</v>
      </c>
      <c r="T104" s="2" t="s">
        <v>1112</v>
      </c>
      <c r="U104" s="2" t="s">
        <v>246</v>
      </c>
      <c r="V104" s="2" t="s">
        <v>194</v>
      </c>
      <c r="X104" s="2" t="s">
        <v>46</v>
      </c>
      <c r="Y104" s="2" t="s">
        <v>247</v>
      </c>
      <c r="Z104" s="2" t="s">
        <v>37</v>
      </c>
      <c r="AA104" s="2" t="s">
        <v>49</v>
      </c>
      <c r="AB104" s="4">
        <v>2020</v>
      </c>
      <c r="AC104" s="2" t="s">
        <v>249</v>
      </c>
      <c r="AD104" s="2" t="s">
        <v>1309</v>
      </c>
    </row>
    <row r="105" spans="1:30" ht="15.75" x14ac:dyDescent="0.25">
      <c r="A105" s="116" t="s">
        <v>244</v>
      </c>
      <c r="B105" s="117" t="s">
        <v>26</v>
      </c>
      <c r="C105" s="1" t="s">
        <v>1315</v>
      </c>
      <c r="D105" s="136">
        <v>6.1527119999999998E-2</v>
      </c>
      <c r="E105" s="135">
        <v>8.903981E-3</v>
      </c>
      <c r="F105" s="107" t="s">
        <v>1246</v>
      </c>
      <c r="G105" s="107"/>
      <c r="H105" s="107">
        <v>24.422280000000001</v>
      </c>
      <c r="I105" s="135">
        <v>1.7649509999999999</v>
      </c>
      <c r="J105" s="107" t="s">
        <v>1247</v>
      </c>
      <c r="L105" s="136">
        <v>4.024483</v>
      </c>
      <c r="M105" s="135">
        <v>0.99165899999999996</v>
      </c>
      <c r="N105" s="107" t="s">
        <v>1248</v>
      </c>
      <c r="P105" s="2" t="s">
        <v>28</v>
      </c>
      <c r="Q105" s="2" t="s">
        <v>29</v>
      </c>
      <c r="R105" s="2" t="s">
        <v>30</v>
      </c>
      <c r="S105" s="2" t="s">
        <v>245</v>
      </c>
      <c r="T105" s="2" t="s">
        <v>1112</v>
      </c>
      <c r="U105" s="2" t="s">
        <v>246</v>
      </c>
      <c r="V105" s="2" t="s">
        <v>194</v>
      </c>
      <c r="X105" s="2" t="s">
        <v>46</v>
      </c>
      <c r="Y105" s="2" t="s">
        <v>247</v>
      </c>
      <c r="Z105" s="2" t="s">
        <v>37</v>
      </c>
      <c r="AA105" s="2" t="s">
        <v>64</v>
      </c>
      <c r="AB105" s="4">
        <v>2020</v>
      </c>
      <c r="AC105" s="2" t="s">
        <v>270</v>
      </c>
      <c r="AD105" s="2" t="s">
        <v>1309</v>
      </c>
    </row>
    <row r="106" spans="1:30" ht="15.75" x14ac:dyDescent="0.25">
      <c r="A106" s="116" t="s">
        <v>244</v>
      </c>
      <c r="B106" s="117" t="s">
        <v>26</v>
      </c>
      <c r="C106" s="1" t="s">
        <v>1315</v>
      </c>
      <c r="D106" s="136">
        <v>5.8173320000000001E-2</v>
      </c>
      <c r="E106" s="135">
        <v>9.1746620000000001E-3</v>
      </c>
      <c r="F106" s="107" t="s">
        <v>1228</v>
      </c>
      <c r="G106" s="107"/>
      <c r="H106" s="107">
        <v>30.474689999999999</v>
      </c>
      <c r="I106" s="135">
        <v>2.498475</v>
      </c>
      <c r="J106" s="107" t="s">
        <v>1249</v>
      </c>
      <c r="L106" s="136">
        <v>0.4520014</v>
      </c>
      <c r="M106" s="135">
        <v>0.2642584</v>
      </c>
      <c r="N106" s="107" t="s">
        <v>1250</v>
      </c>
      <c r="P106" s="2" t="s">
        <v>28</v>
      </c>
      <c r="Q106" s="2" t="s">
        <v>29</v>
      </c>
      <c r="R106" s="2" t="s">
        <v>30</v>
      </c>
      <c r="S106" s="2" t="s">
        <v>245</v>
      </c>
      <c r="T106" s="2" t="s">
        <v>1112</v>
      </c>
      <c r="U106" s="2" t="s">
        <v>246</v>
      </c>
      <c r="V106" s="2" t="s">
        <v>194</v>
      </c>
      <c r="X106" s="2" t="s">
        <v>46</v>
      </c>
      <c r="Y106" s="2" t="s">
        <v>247</v>
      </c>
      <c r="Z106" s="2" t="s">
        <v>37</v>
      </c>
      <c r="AA106" s="2" t="s">
        <v>52</v>
      </c>
      <c r="AB106" s="4">
        <v>2020</v>
      </c>
      <c r="AC106" s="2" t="s">
        <v>394</v>
      </c>
      <c r="AD106" s="2" t="s">
        <v>1309</v>
      </c>
    </row>
    <row r="107" spans="1:30" ht="15.75" x14ac:dyDescent="0.25">
      <c r="A107" s="116" t="s">
        <v>244</v>
      </c>
      <c r="B107" s="117" t="s">
        <v>26</v>
      </c>
      <c r="C107" s="1" t="s">
        <v>1315</v>
      </c>
      <c r="D107" s="135">
        <v>0.03</v>
      </c>
      <c r="E107" s="135">
        <v>8.0000000000000002E-3</v>
      </c>
      <c r="F107" s="107" t="s">
        <v>1238</v>
      </c>
      <c r="G107" s="107"/>
      <c r="H107" s="107">
        <v>23.77056</v>
      </c>
      <c r="I107" s="135">
        <v>3.2386689999999998</v>
      </c>
      <c r="J107" s="107" t="s">
        <v>1239</v>
      </c>
      <c r="L107" s="135">
        <v>0.56000000000000005</v>
      </c>
      <c r="M107" s="135">
        <v>0.56999999999999995</v>
      </c>
      <c r="N107" s="107" t="s">
        <v>1240</v>
      </c>
      <c r="P107" s="2" t="s">
        <v>28</v>
      </c>
      <c r="Q107" s="2" t="s">
        <v>29</v>
      </c>
      <c r="R107" s="2" t="s">
        <v>30</v>
      </c>
      <c r="S107" s="2" t="s">
        <v>245</v>
      </c>
      <c r="T107" s="2" t="s">
        <v>1112</v>
      </c>
      <c r="U107" s="2" t="s">
        <v>246</v>
      </c>
      <c r="V107" s="2" t="s">
        <v>194</v>
      </c>
      <c r="X107" s="2" t="s">
        <v>56</v>
      </c>
      <c r="Y107" s="2" t="s">
        <v>247</v>
      </c>
      <c r="Z107" s="2" t="s">
        <v>37</v>
      </c>
      <c r="AA107" s="2" t="s">
        <v>52</v>
      </c>
      <c r="AB107" s="4">
        <v>2019</v>
      </c>
      <c r="AC107" s="2" t="s">
        <v>357</v>
      </c>
      <c r="AD107" s="2" t="s">
        <v>1310</v>
      </c>
    </row>
    <row r="108" spans="1:30" ht="15.75" x14ac:dyDescent="0.25">
      <c r="A108" s="116" t="s">
        <v>244</v>
      </c>
      <c r="B108" s="117" t="s">
        <v>26</v>
      </c>
      <c r="C108" s="1" t="s">
        <v>1315</v>
      </c>
      <c r="D108" s="136">
        <v>3.02381E-2</v>
      </c>
      <c r="E108" s="135">
        <v>4.189206E-3</v>
      </c>
      <c r="F108" s="107" t="s">
        <v>1241</v>
      </c>
      <c r="G108" s="107"/>
      <c r="H108" s="135">
        <v>35.165509999999998</v>
      </c>
      <c r="I108" s="135">
        <v>2.5838640000000002</v>
      </c>
      <c r="J108" s="107" t="s">
        <v>1242</v>
      </c>
      <c r="L108" s="135">
        <v>5.4828900000000003</v>
      </c>
      <c r="M108" s="135">
        <v>1.055909</v>
      </c>
      <c r="N108" s="107" t="s">
        <v>1251</v>
      </c>
      <c r="P108" s="2" t="s">
        <v>28</v>
      </c>
      <c r="Q108" s="2" t="s">
        <v>29</v>
      </c>
      <c r="R108" s="2" t="s">
        <v>30</v>
      </c>
      <c r="S108" s="2" t="s">
        <v>245</v>
      </c>
      <c r="T108" s="2" t="s">
        <v>1112</v>
      </c>
      <c r="U108" s="2" t="s">
        <v>246</v>
      </c>
      <c r="V108" s="2" t="s">
        <v>194</v>
      </c>
      <c r="X108" s="2" t="s">
        <v>56</v>
      </c>
      <c r="Y108" s="2" t="s">
        <v>247</v>
      </c>
      <c r="Z108" s="2" t="s">
        <v>37</v>
      </c>
      <c r="AA108" s="2" t="s">
        <v>54</v>
      </c>
      <c r="AB108" s="4">
        <v>2019</v>
      </c>
      <c r="AC108" s="2" t="s">
        <v>250</v>
      </c>
      <c r="AD108" s="2" t="s">
        <v>1310</v>
      </c>
    </row>
    <row r="109" spans="1:30" ht="15.75" x14ac:dyDescent="0.25">
      <c r="A109" s="116" t="s">
        <v>244</v>
      </c>
      <c r="B109" s="117" t="s">
        <v>26</v>
      </c>
      <c r="C109" s="1" t="s">
        <v>1315</v>
      </c>
      <c r="D109" s="136">
        <v>2.8521810000000002E-2</v>
      </c>
      <c r="E109" s="135">
        <v>3.910172E-3</v>
      </c>
      <c r="F109" s="107" t="s">
        <v>1241</v>
      </c>
      <c r="G109" s="107"/>
      <c r="H109" s="136">
        <v>29.69971</v>
      </c>
      <c r="I109" s="135">
        <v>2.280618</v>
      </c>
      <c r="J109" s="107" t="s">
        <v>1244</v>
      </c>
      <c r="L109" s="136">
        <v>10.579423</v>
      </c>
      <c r="M109" s="135">
        <v>1.7959700000000001</v>
      </c>
      <c r="N109" s="107" t="s">
        <v>1252</v>
      </c>
      <c r="P109" s="2" t="s">
        <v>28</v>
      </c>
      <c r="Q109" s="2" t="s">
        <v>29</v>
      </c>
      <c r="R109" s="2" t="s">
        <v>30</v>
      </c>
      <c r="S109" s="2" t="s">
        <v>245</v>
      </c>
      <c r="T109" s="2" t="s">
        <v>1112</v>
      </c>
      <c r="U109" s="2" t="s">
        <v>246</v>
      </c>
      <c r="V109" s="2" t="s">
        <v>194</v>
      </c>
      <c r="X109" s="2" t="s">
        <v>46</v>
      </c>
      <c r="Y109" s="2" t="s">
        <v>247</v>
      </c>
      <c r="Z109" s="2" t="s">
        <v>37</v>
      </c>
      <c r="AA109" s="2" t="s">
        <v>49</v>
      </c>
      <c r="AB109" s="4">
        <v>2020</v>
      </c>
      <c r="AC109" s="2" t="s">
        <v>249</v>
      </c>
      <c r="AD109" s="2" t="s">
        <v>1310</v>
      </c>
    </row>
    <row r="110" spans="1:30" ht="15.75" x14ac:dyDescent="0.25">
      <c r="A110" s="116" t="s">
        <v>244</v>
      </c>
      <c r="B110" s="117" t="s">
        <v>26</v>
      </c>
      <c r="C110" s="1" t="s">
        <v>1315</v>
      </c>
      <c r="D110" s="136">
        <v>6.1527119999999998E-2</v>
      </c>
      <c r="E110" s="135">
        <v>8.903981E-3</v>
      </c>
      <c r="F110" s="107" t="s">
        <v>1246</v>
      </c>
      <c r="G110" s="107"/>
      <c r="H110" s="107">
        <v>24.422280000000001</v>
      </c>
      <c r="I110" s="135">
        <v>1.7649509999999999</v>
      </c>
      <c r="J110" s="107" t="s">
        <v>1247</v>
      </c>
      <c r="L110" s="136">
        <v>4.7396849999999997</v>
      </c>
      <c r="M110" s="135">
        <v>1.1519619999999999</v>
      </c>
      <c r="N110" s="107" t="s">
        <v>1253</v>
      </c>
      <c r="P110" s="2" t="s">
        <v>28</v>
      </c>
      <c r="Q110" s="2" t="s">
        <v>29</v>
      </c>
      <c r="R110" s="2" t="s">
        <v>30</v>
      </c>
      <c r="S110" s="2" t="s">
        <v>245</v>
      </c>
      <c r="T110" s="2" t="s">
        <v>1112</v>
      </c>
      <c r="U110" s="2" t="s">
        <v>246</v>
      </c>
      <c r="V110" s="2" t="s">
        <v>194</v>
      </c>
      <c r="X110" s="2" t="s">
        <v>46</v>
      </c>
      <c r="Y110" s="2" t="s">
        <v>247</v>
      </c>
      <c r="Z110" s="2" t="s">
        <v>37</v>
      </c>
      <c r="AA110" s="2" t="s">
        <v>64</v>
      </c>
      <c r="AB110" s="4">
        <v>2020</v>
      </c>
      <c r="AC110" s="2" t="s">
        <v>270</v>
      </c>
      <c r="AD110" s="2" t="s">
        <v>1310</v>
      </c>
    </row>
    <row r="111" spans="1:30" ht="15.75" x14ac:dyDescent="0.25">
      <c r="A111" s="116" t="s">
        <v>244</v>
      </c>
      <c r="B111" s="117" t="s">
        <v>26</v>
      </c>
      <c r="C111" s="1" t="s">
        <v>1315</v>
      </c>
      <c r="D111" s="136">
        <v>5.8173320000000001E-2</v>
      </c>
      <c r="E111" s="135">
        <v>9.1746620000000001E-3</v>
      </c>
      <c r="F111" s="107" t="s">
        <v>1228</v>
      </c>
      <c r="G111" s="107"/>
      <c r="H111" s="107">
        <v>30.474689999999999</v>
      </c>
      <c r="I111" s="135">
        <v>2.498475</v>
      </c>
      <c r="J111" s="107" t="s">
        <v>1249</v>
      </c>
      <c r="L111" s="136">
        <v>0.74803359999999997</v>
      </c>
      <c r="M111" s="135">
        <v>0.34149639999999998</v>
      </c>
      <c r="N111" s="107" t="s">
        <v>1254</v>
      </c>
      <c r="P111" s="2" t="s">
        <v>28</v>
      </c>
      <c r="Q111" s="2" t="s">
        <v>29</v>
      </c>
      <c r="R111" s="2" t="s">
        <v>30</v>
      </c>
      <c r="S111" s="2" t="s">
        <v>245</v>
      </c>
      <c r="T111" s="2" t="s">
        <v>1112</v>
      </c>
      <c r="U111" s="2" t="s">
        <v>246</v>
      </c>
      <c r="V111" s="2" t="s">
        <v>194</v>
      </c>
      <c r="X111" s="2" t="s">
        <v>46</v>
      </c>
      <c r="Y111" s="2" t="s">
        <v>247</v>
      </c>
      <c r="Z111" s="2" t="s">
        <v>37</v>
      </c>
      <c r="AA111" s="2" t="s">
        <v>52</v>
      </c>
      <c r="AB111" s="4">
        <v>2020</v>
      </c>
      <c r="AC111" s="2" t="s">
        <v>394</v>
      </c>
      <c r="AD111" s="2" t="s">
        <v>1310</v>
      </c>
    </row>
    <row r="112" spans="1:30" ht="15.75" x14ac:dyDescent="0.25">
      <c r="A112" s="116" t="s">
        <v>244</v>
      </c>
      <c r="B112" s="117" t="s">
        <v>26</v>
      </c>
      <c r="C112" s="1" t="s">
        <v>1315</v>
      </c>
      <c r="D112" s="136">
        <v>5.5354630000000002E-2</v>
      </c>
      <c r="E112" s="135">
        <v>1.236551E-2</v>
      </c>
      <c r="F112" s="107" t="s">
        <v>1255</v>
      </c>
      <c r="G112" s="107"/>
      <c r="H112" s="136">
        <v>17.42821</v>
      </c>
      <c r="I112" s="135">
        <v>2.0915020000000002</v>
      </c>
      <c r="J112" s="107" t="s">
        <v>1256</v>
      </c>
      <c r="L112" s="136">
        <v>13.105382000000001</v>
      </c>
      <c r="M112" s="135">
        <v>2.8659759999999999</v>
      </c>
      <c r="N112" s="107" t="s">
        <v>1257</v>
      </c>
      <c r="P112" s="2" t="s">
        <v>28</v>
      </c>
      <c r="Q112" s="2" t="s">
        <v>29</v>
      </c>
      <c r="R112" s="2" t="s">
        <v>30</v>
      </c>
      <c r="S112" s="2" t="s">
        <v>245</v>
      </c>
      <c r="T112" s="2" t="s">
        <v>1112</v>
      </c>
      <c r="U112" s="2" t="s">
        <v>246</v>
      </c>
      <c r="V112" s="2" t="s">
        <v>45</v>
      </c>
      <c r="X112" s="2" t="s">
        <v>56</v>
      </c>
      <c r="Y112" s="2" t="s">
        <v>247</v>
      </c>
      <c r="Z112" s="2" t="s">
        <v>37</v>
      </c>
      <c r="AA112" s="2" t="s">
        <v>52</v>
      </c>
      <c r="AB112" s="4">
        <v>2019</v>
      </c>
      <c r="AC112" s="2" t="s">
        <v>357</v>
      </c>
      <c r="AD112" s="2" t="s">
        <v>1311</v>
      </c>
    </row>
    <row r="113" spans="1:30" ht="15.75" x14ac:dyDescent="0.25">
      <c r="A113" s="116" t="s">
        <v>244</v>
      </c>
      <c r="B113" s="117" t="s">
        <v>26</v>
      </c>
      <c r="C113" s="1" t="s">
        <v>1315</v>
      </c>
      <c r="D113" s="136">
        <v>5.3856769999999998E-2</v>
      </c>
      <c r="E113" s="135">
        <v>6.4549990000000003E-3</v>
      </c>
      <c r="F113" s="107" t="s">
        <v>1258</v>
      </c>
      <c r="G113" s="107"/>
      <c r="H113" s="136">
        <v>25.784980000000001</v>
      </c>
      <c r="I113" s="135">
        <v>1.701017</v>
      </c>
      <c r="J113" s="107" t="s">
        <v>1259</v>
      </c>
      <c r="L113" s="136">
        <v>8.5897869999999994</v>
      </c>
      <c r="M113" s="135">
        <v>1.451093</v>
      </c>
      <c r="N113" s="107" t="s">
        <v>1260</v>
      </c>
      <c r="P113" s="2" t="s">
        <v>28</v>
      </c>
      <c r="Q113" s="2" t="s">
        <v>29</v>
      </c>
      <c r="R113" s="2" t="s">
        <v>30</v>
      </c>
      <c r="S113" s="2" t="s">
        <v>245</v>
      </c>
      <c r="T113" s="2" t="s">
        <v>1112</v>
      </c>
      <c r="U113" s="2" t="s">
        <v>246</v>
      </c>
      <c r="V113" s="2" t="s">
        <v>45</v>
      </c>
      <c r="X113" s="2" t="s">
        <v>56</v>
      </c>
      <c r="Y113" s="2" t="s">
        <v>247</v>
      </c>
      <c r="Z113" s="2" t="s">
        <v>37</v>
      </c>
      <c r="AA113" s="2" t="s">
        <v>54</v>
      </c>
      <c r="AB113" s="4">
        <v>2019</v>
      </c>
      <c r="AC113" s="2" t="s">
        <v>250</v>
      </c>
      <c r="AD113" s="2" t="s">
        <v>1311</v>
      </c>
    </row>
    <row r="114" spans="1:30" ht="15.75" x14ac:dyDescent="0.25">
      <c r="A114" s="116" t="s">
        <v>244</v>
      </c>
      <c r="B114" s="117" t="s">
        <v>26</v>
      </c>
      <c r="C114" s="1" t="s">
        <v>1315</v>
      </c>
      <c r="D114" s="136">
        <v>5.0870230000000002E-2</v>
      </c>
      <c r="E114" s="135">
        <v>6.0113720000000001E-3</v>
      </c>
      <c r="F114" s="107" t="s">
        <v>1261</v>
      </c>
      <c r="G114" s="107"/>
      <c r="H114" s="136">
        <v>21.777200000000001</v>
      </c>
      <c r="I114" s="135">
        <v>1.268648</v>
      </c>
      <c r="J114" s="107" t="s">
        <v>1262</v>
      </c>
      <c r="L114" s="136">
        <v>12.560003999999999</v>
      </c>
      <c r="M114" s="135">
        <v>2.1310820000000001</v>
      </c>
      <c r="N114" s="107" t="s">
        <v>1263</v>
      </c>
      <c r="P114" s="2" t="s">
        <v>28</v>
      </c>
      <c r="Q114" s="2" t="s">
        <v>29</v>
      </c>
      <c r="R114" s="2" t="s">
        <v>30</v>
      </c>
      <c r="S114" s="2" t="s">
        <v>245</v>
      </c>
      <c r="T114" s="2" t="s">
        <v>1112</v>
      </c>
      <c r="U114" s="2" t="s">
        <v>246</v>
      </c>
      <c r="V114" s="2" t="s">
        <v>45</v>
      </c>
      <c r="X114" s="2" t="s">
        <v>46</v>
      </c>
      <c r="Y114" s="2" t="s">
        <v>247</v>
      </c>
      <c r="Z114" s="2" t="s">
        <v>37</v>
      </c>
      <c r="AA114" s="2" t="s">
        <v>49</v>
      </c>
      <c r="AB114" s="4">
        <v>2020</v>
      </c>
      <c r="AC114" s="2" t="s">
        <v>249</v>
      </c>
      <c r="AD114" s="2" t="s">
        <v>1311</v>
      </c>
    </row>
    <row r="115" spans="1:30" ht="15.75" x14ac:dyDescent="0.25">
      <c r="A115" s="116" t="s">
        <v>244</v>
      </c>
      <c r="B115" s="117" t="s">
        <v>26</v>
      </c>
      <c r="C115" s="1" t="s">
        <v>1315</v>
      </c>
      <c r="D115" s="136">
        <v>0.1068915</v>
      </c>
      <c r="E115" s="135">
        <v>1.4955609999999999E-2</v>
      </c>
      <c r="F115" s="107" t="s">
        <v>1264</v>
      </c>
      <c r="G115" s="107"/>
      <c r="H115" s="136">
        <v>17.907540000000001</v>
      </c>
      <c r="I115" s="135">
        <v>1.4471830000000001</v>
      </c>
      <c r="J115" s="107" t="s">
        <v>1265</v>
      </c>
      <c r="L115" s="135">
        <v>10.028651999999999</v>
      </c>
      <c r="M115" s="135">
        <v>1.9028149999999999</v>
      </c>
      <c r="N115" s="107" t="s">
        <v>1266</v>
      </c>
      <c r="P115" s="2" t="s">
        <v>28</v>
      </c>
      <c r="Q115" s="2" t="s">
        <v>29</v>
      </c>
      <c r="R115" s="2" t="s">
        <v>30</v>
      </c>
      <c r="S115" s="2" t="s">
        <v>245</v>
      </c>
      <c r="T115" s="2" t="s">
        <v>1112</v>
      </c>
      <c r="U115" s="2" t="s">
        <v>246</v>
      </c>
      <c r="V115" s="2" t="s">
        <v>45</v>
      </c>
      <c r="X115" s="2" t="s">
        <v>46</v>
      </c>
      <c r="Y115" s="2" t="s">
        <v>247</v>
      </c>
      <c r="Z115" s="2" t="s">
        <v>37</v>
      </c>
      <c r="AA115" s="2" t="s">
        <v>64</v>
      </c>
      <c r="AB115" s="4">
        <v>2020</v>
      </c>
      <c r="AC115" s="2" t="s">
        <v>270</v>
      </c>
      <c r="AD115" s="2" t="s">
        <v>1311</v>
      </c>
    </row>
    <row r="116" spans="1:30" ht="15.75" x14ac:dyDescent="0.25">
      <c r="A116" s="116" t="s">
        <v>244</v>
      </c>
      <c r="B116" s="117" t="s">
        <v>26</v>
      </c>
      <c r="C116" s="1" t="s">
        <v>1315</v>
      </c>
      <c r="D116" s="136">
        <v>0.1013319</v>
      </c>
      <c r="E116" s="135">
        <v>1.456265E-2</v>
      </c>
      <c r="F116" s="107" t="s">
        <v>1267</v>
      </c>
      <c r="G116" s="107"/>
      <c r="H116" s="136">
        <v>22.34545</v>
      </c>
      <c r="I116" s="135">
        <v>1.6854439999999999</v>
      </c>
      <c r="J116" s="107" t="s">
        <v>1268</v>
      </c>
      <c r="L116" s="136">
        <v>3.2084600000000001</v>
      </c>
      <c r="M116" s="135">
        <v>0.79948529999999995</v>
      </c>
      <c r="N116" s="107" t="s">
        <v>1269</v>
      </c>
      <c r="P116" s="2" t="s">
        <v>28</v>
      </c>
      <c r="Q116" s="2" t="s">
        <v>29</v>
      </c>
      <c r="R116" s="2" t="s">
        <v>30</v>
      </c>
      <c r="S116" s="2" t="s">
        <v>245</v>
      </c>
      <c r="T116" s="2" t="s">
        <v>1112</v>
      </c>
      <c r="U116" s="2" t="s">
        <v>246</v>
      </c>
      <c r="V116" s="2" t="s">
        <v>45</v>
      </c>
      <c r="X116" s="2" t="s">
        <v>46</v>
      </c>
      <c r="Y116" s="2" t="s">
        <v>247</v>
      </c>
      <c r="Z116" s="2" t="s">
        <v>37</v>
      </c>
      <c r="AA116" s="2" t="s">
        <v>52</v>
      </c>
      <c r="AB116" s="4">
        <v>2020</v>
      </c>
      <c r="AC116" s="2" t="s">
        <v>394</v>
      </c>
      <c r="AD116" s="2" t="s">
        <v>1311</v>
      </c>
    </row>
    <row r="117" spans="1:30" ht="15.75" x14ac:dyDescent="0.25">
      <c r="A117" s="116" t="s">
        <v>244</v>
      </c>
      <c r="B117" s="117" t="s">
        <v>26</v>
      </c>
      <c r="C117" s="1" t="s">
        <v>1315</v>
      </c>
      <c r="D117" s="136">
        <v>5.2076360000000002E-2</v>
      </c>
      <c r="E117" s="135">
        <v>1.6385150000000001E-2</v>
      </c>
      <c r="F117" s="107" t="s">
        <v>1270</v>
      </c>
      <c r="G117" s="107"/>
      <c r="H117" s="136">
        <v>21.304369999999999</v>
      </c>
      <c r="I117" s="135">
        <v>3.6765330000000001</v>
      </c>
      <c r="J117" s="107" t="s">
        <v>1271</v>
      </c>
      <c r="L117" s="136">
        <v>1.7784789999999999</v>
      </c>
      <c r="M117" s="135">
        <v>0.77097660000000001</v>
      </c>
      <c r="N117" s="107" t="s">
        <v>1272</v>
      </c>
      <c r="P117" s="2" t="s">
        <v>28</v>
      </c>
      <c r="Q117" s="2" t="s">
        <v>29</v>
      </c>
      <c r="R117" s="2" t="s">
        <v>30</v>
      </c>
      <c r="S117" s="2" t="s">
        <v>245</v>
      </c>
      <c r="T117" s="2" t="s">
        <v>1112</v>
      </c>
      <c r="U117" s="2" t="s">
        <v>246</v>
      </c>
      <c r="V117" s="2" t="s">
        <v>45</v>
      </c>
      <c r="X117" s="2" t="s">
        <v>46</v>
      </c>
      <c r="Y117" s="2" t="s">
        <v>247</v>
      </c>
      <c r="Z117" s="2" t="s">
        <v>37</v>
      </c>
      <c r="AA117" s="2" t="s">
        <v>54</v>
      </c>
      <c r="AB117" s="4">
        <v>2020</v>
      </c>
      <c r="AC117" s="2" t="s">
        <v>250</v>
      </c>
      <c r="AD117" s="2" t="s">
        <v>1311</v>
      </c>
    </row>
    <row r="118" spans="1:30" ht="15.75" x14ac:dyDescent="0.25">
      <c r="A118" s="116" t="s">
        <v>244</v>
      </c>
      <c r="B118" s="117" t="s">
        <v>26</v>
      </c>
      <c r="C118" s="1" t="s">
        <v>1315</v>
      </c>
      <c r="D118" s="136">
        <v>2.8836270000000001E-2</v>
      </c>
      <c r="E118" s="135">
        <v>1.429645E-2</v>
      </c>
      <c r="F118" s="107" t="s">
        <v>1273</v>
      </c>
      <c r="G118" s="107"/>
      <c r="H118" s="136">
        <v>54.458820000000003</v>
      </c>
      <c r="I118" s="135">
        <v>16.482119999999998</v>
      </c>
      <c r="J118" s="107" t="s">
        <v>1274</v>
      </c>
      <c r="L118" s="136">
        <v>0.26925349999999998</v>
      </c>
      <c r="M118" s="135">
        <v>0.17799029999999999</v>
      </c>
      <c r="N118" s="107" t="s">
        <v>1275</v>
      </c>
      <c r="P118" s="2" t="s">
        <v>28</v>
      </c>
      <c r="Q118" s="2" t="s">
        <v>29</v>
      </c>
      <c r="R118" s="2" t="s">
        <v>30</v>
      </c>
      <c r="S118" s="2" t="s">
        <v>245</v>
      </c>
      <c r="T118" s="2" t="s">
        <v>1112</v>
      </c>
      <c r="U118" s="2" t="s">
        <v>246</v>
      </c>
      <c r="V118" s="2" t="s">
        <v>45</v>
      </c>
      <c r="X118" s="2" t="s">
        <v>46</v>
      </c>
      <c r="Y118" s="2" t="s">
        <v>247</v>
      </c>
      <c r="Z118" s="2" t="s">
        <v>37</v>
      </c>
      <c r="AA118" s="2" t="s">
        <v>49</v>
      </c>
      <c r="AB118" s="4">
        <v>2021</v>
      </c>
      <c r="AC118" s="2" t="s">
        <v>249</v>
      </c>
      <c r="AD118" s="2" t="s">
        <v>1311</v>
      </c>
    </row>
    <row r="119" spans="1:30" ht="15.75" x14ac:dyDescent="0.25">
      <c r="A119" s="116" t="s">
        <v>244</v>
      </c>
      <c r="B119" s="117" t="s">
        <v>26</v>
      </c>
      <c r="C119" s="1" t="s">
        <v>1315</v>
      </c>
      <c r="D119" s="136">
        <v>5.5354630000000002E-2</v>
      </c>
      <c r="E119" s="135">
        <v>1.236551E-2</v>
      </c>
      <c r="F119" s="107" t="s">
        <v>1255</v>
      </c>
      <c r="G119" s="107"/>
      <c r="H119" s="136">
        <v>17.42821</v>
      </c>
      <c r="I119" s="135">
        <v>2.0915020000000002</v>
      </c>
      <c r="J119" s="107" t="s">
        <v>1256</v>
      </c>
      <c r="L119" s="136">
        <v>7.7090170000000002</v>
      </c>
      <c r="M119" s="135">
        <v>2.5772020000000002</v>
      </c>
      <c r="N119" s="107" t="s">
        <v>1276</v>
      </c>
      <c r="P119" s="2" t="s">
        <v>28</v>
      </c>
      <c r="Q119" s="2" t="s">
        <v>29</v>
      </c>
      <c r="R119" s="2" t="s">
        <v>30</v>
      </c>
      <c r="S119" s="2" t="s">
        <v>245</v>
      </c>
      <c r="T119" s="2" t="s">
        <v>1112</v>
      </c>
      <c r="U119" s="2" t="s">
        <v>246</v>
      </c>
      <c r="V119" s="2" t="s">
        <v>45</v>
      </c>
      <c r="X119" s="2" t="s">
        <v>56</v>
      </c>
      <c r="Y119" s="2" t="s">
        <v>247</v>
      </c>
      <c r="Z119" s="2" t="s">
        <v>37</v>
      </c>
      <c r="AA119" s="2" t="s">
        <v>52</v>
      </c>
      <c r="AB119" s="4">
        <v>2019</v>
      </c>
      <c r="AC119" s="2" t="s">
        <v>357</v>
      </c>
      <c r="AD119" s="2" t="s">
        <v>1312</v>
      </c>
    </row>
    <row r="120" spans="1:30" ht="15.75" x14ac:dyDescent="0.25">
      <c r="A120" s="116" t="s">
        <v>244</v>
      </c>
      <c r="B120" s="117" t="s">
        <v>26</v>
      </c>
      <c r="C120" s="1" t="s">
        <v>1315</v>
      </c>
      <c r="D120" s="136">
        <v>5.3856769999999998E-2</v>
      </c>
      <c r="E120" s="135">
        <v>6.4549990000000003E-3</v>
      </c>
      <c r="F120" s="107" t="s">
        <v>1258</v>
      </c>
      <c r="G120" s="107"/>
      <c r="H120" s="136">
        <v>25.784980000000001</v>
      </c>
      <c r="I120" s="135">
        <v>1.701017</v>
      </c>
      <c r="J120" s="107" t="s">
        <v>1259</v>
      </c>
      <c r="L120" s="136">
        <v>11.30424</v>
      </c>
      <c r="M120" s="135">
        <v>1.702094</v>
      </c>
      <c r="N120" s="107" t="s">
        <v>1277</v>
      </c>
      <c r="P120" s="2" t="s">
        <v>28</v>
      </c>
      <c r="Q120" s="2" t="s">
        <v>29</v>
      </c>
      <c r="R120" s="2" t="s">
        <v>30</v>
      </c>
      <c r="S120" s="2" t="s">
        <v>245</v>
      </c>
      <c r="T120" s="2" t="s">
        <v>1112</v>
      </c>
      <c r="U120" s="2" t="s">
        <v>246</v>
      </c>
      <c r="V120" s="2" t="s">
        <v>45</v>
      </c>
      <c r="X120" s="2" t="s">
        <v>56</v>
      </c>
      <c r="Y120" s="2" t="s">
        <v>247</v>
      </c>
      <c r="Z120" s="2" t="s">
        <v>37</v>
      </c>
      <c r="AA120" s="2" t="s">
        <v>54</v>
      </c>
      <c r="AB120" s="4">
        <v>2019</v>
      </c>
      <c r="AC120" s="2" t="s">
        <v>250</v>
      </c>
      <c r="AD120" s="2" t="s">
        <v>1312</v>
      </c>
    </row>
    <row r="121" spans="1:30" ht="15.75" x14ac:dyDescent="0.25">
      <c r="A121" s="116" t="s">
        <v>244</v>
      </c>
      <c r="B121" s="117" t="s">
        <v>26</v>
      </c>
      <c r="C121" s="1" t="s">
        <v>1315</v>
      </c>
      <c r="D121" s="136">
        <v>5.0870230000000002E-2</v>
      </c>
      <c r="E121" s="135">
        <v>6.0113720000000001E-3</v>
      </c>
      <c r="F121" s="107" t="s">
        <v>1261</v>
      </c>
      <c r="G121" s="107"/>
      <c r="H121" s="136">
        <v>21.777200000000001</v>
      </c>
      <c r="I121" s="135">
        <v>1.268648</v>
      </c>
      <c r="J121" s="107" t="s">
        <v>1262</v>
      </c>
      <c r="L121" s="136">
        <v>15.183866999999999</v>
      </c>
      <c r="M121" s="135">
        <v>2.3034479999999999</v>
      </c>
      <c r="N121" s="107" t="s">
        <v>1278</v>
      </c>
      <c r="P121" s="2" t="s">
        <v>28</v>
      </c>
      <c r="Q121" s="2" t="s">
        <v>29</v>
      </c>
      <c r="R121" s="2" t="s">
        <v>30</v>
      </c>
      <c r="S121" s="2" t="s">
        <v>245</v>
      </c>
      <c r="T121" s="2" t="s">
        <v>1112</v>
      </c>
      <c r="U121" s="2" t="s">
        <v>246</v>
      </c>
      <c r="V121" s="2" t="s">
        <v>45</v>
      </c>
      <c r="X121" s="2" t="s">
        <v>46</v>
      </c>
      <c r="Y121" s="2" t="s">
        <v>247</v>
      </c>
      <c r="Z121" s="2" t="s">
        <v>37</v>
      </c>
      <c r="AA121" s="2" t="s">
        <v>49</v>
      </c>
      <c r="AB121" s="4">
        <v>2020</v>
      </c>
      <c r="AC121" s="2" t="s">
        <v>249</v>
      </c>
      <c r="AD121" s="2" t="s">
        <v>1312</v>
      </c>
    </row>
    <row r="122" spans="1:30" ht="15.75" x14ac:dyDescent="0.25">
      <c r="A122" s="116" t="s">
        <v>244</v>
      </c>
      <c r="B122" s="117" t="s">
        <v>26</v>
      </c>
      <c r="C122" s="1" t="s">
        <v>1315</v>
      </c>
      <c r="D122" s="136">
        <v>0.1068915</v>
      </c>
      <c r="E122" s="135">
        <v>1.4955609999999999E-2</v>
      </c>
      <c r="F122" s="107" t="s">
        <v>1264</v>
      </c>
      <c r="G122" s="107"/>
      <c r="H122" s="136">
        <v>17.907540000000001</v>
      </c>
      <c r="I122" s="135">
        <v>1.4471830000000001</v>
      </c>
      <c r="J122" s="107" t="s">
        <v>1265</v>
      </c>
      <c r="L122" s="136">
        <v>5.9500690000000001</v>
      </c>
      <c r="M122" s="135">
        <v>1.357429</v>
      </c>
      <c r="N122" s="107" t="s">
        <v>1279</v>
      </c>
      <c r="P122" s="2" t="s">
        <v>28</v>
      </c>
      <c r="Q122" s="2" t="s">
        <v>29</v>
      </c>
      <c r="R122" s="2" t="s">
        <v>30</v>
      </c>
      <c r="S122" s="2" t="s">
        <v>245</v>
      </c>
      <c r="T122" s="2" t="s">
        <v>1112</v>
      </c>
      <c r="U122" s="2" t="s">
        <v>246</v>
      </c>
      <c r="V122" s="2" t="s">
        <v>45</v>
      </c>
      <c r="X122" s="2" t="s">
        <v>46</v>
      </c>
      <c r="Y122" s="2" t="s">
        <v>247</v>
      </c>
      <c r="Z122" s="2" t="s">
        <v>37</v>
      </c>
      <c r="AA122" s="2" t="s">
        <v>64</v>
      </c>
      <c r="AB122" s="4">
        <v>2020</v>
      </c>
      <c r="AC122" s="2" t="s">
        <v>270</v>
      </c>
      <c r="AD122" s="2" t="s">
        <v>1312</v>
      </c>
    </row>
    <row r="123" spans="1:30" ht="15.75" x14ac:dyDescent="0.25">
      <c r="A123" s="116" t="s">
        <v>244</v>
      </c>
      <c r="B123" s="117" t="s">
        <v>26</v>
      </c>
      <c r="C123" s="1" t="s">
        <v>1315</v>
      </c>
      <c r="D123" s="136">
        <v>0.1013319</v>
      </c>
      <c r="E123" s="135">
        <v>1.456265E-2</v>
      </c>
      <c r="F123" s="107" t="s">
        <v>1267</v>
      </c>
      <c r="G123" s="107"/>
      <c r="H123" s="136">
        <v>22.34545</v>
      </c>
      <c r="I123" s="135">
        <v>1.6854439999999999</v>
      </c>
      <c r="J123" s="107" t="s">
        <v>1268</v>
      </c>
      <c r="L123" s="136">
        <v>3.5749939999999998</v>
      </c>
      <c r="M123" s="135">
        <v>0.85021179999999996</v>
      </c>
      <c r="N123" s="107" t="s">
        <v>1280</v>
      </c>
      <c r="P123" s="2" t="s">
        <v>28</v>
      </c>
      <c r="Q123" s="2" t="s">
        <v>29</v>
      </c>
      <c r="R123" s="2" t="s">
        <v>30</v>
      </c>
      <c r="S123" s="2" t="s">
        <v>245</v>
      </c>
      <c r="T123" s="2" t="s">
        <v>1112</v>
      </c>
      <c r="U123" s="2" t="s">
        <v>246</v>
      </c>
      <c r="V123" s="2" t="s">
        <v>45</v>
      </c>
      <c r="X123" s="2" t="s">
        <v>46</v>
      </c>
      <c r="Y123" s="2" t="s">
        <v>247</v>
      </c>
      <c r="Z123" s="2" t="s">
        <v>37</v>
      </c>
      <c r="AA123" s="2" t="s">
        <v>52</v>
      </c>
      <c r="AB123" s="4">
        <v>2020</v>
      </c>
      <c r="AC123" s="2" t="s">
        <v>394</v>
      </c>
      <c r="AD123" s="2" t="s">
        <v>1312</v>
      </c>
    </row>
    <row r="124" spans="1:30" ht="15.75" x14ac:dyDescent="0.25">
      <c r="A124" s="116" t="s">
        <v>244</v>
      </c>
      <c r="B124" s="117" t="s">
        <v>26</v>
      </c>
      <c r="C124" s="1" t="s">
        <v>1315</v>
      </c>
      <c r="D124" s="136">
        <v>5.2076360000000002E-2</v>
      </c>
      <c r="E124" s="135">
        <v>1.6385150000000001E-2</v>
      </c>
      <c r="F124" s="107" t="s">
        <v>1270</v>
      </c>
      <c r="G124" s="107"/>
      <c r="H124" s="136">
        <v>21.304369999999999</v>
      </c>
      <c r="I124" s="135">
        <v>3.6765330000000001</v>
      </c>
      <c r="J124" s="107" t="s">
        <v>1271</v>
      </c>
      <c r="L124" s="136">
        <v>4.7862400000000003</v>
      </c>
      <c r="M124" s="135">
        <v>1.5312049999999999</v>
      </c>
      <c r="N124" s="107" t="s">
        <v>1281</v>
      </c>
      <c r="P124" s="2" t="s">
        <v>28</v>
      </c>
      <c r="Q124" s="2" t="s">
        <v>29</v>
      </c>
      <c r="R124" s="2" t="s">
        <v>30</v>
      </c>
      <c r="S124" s="2" t="s">
        <v>245</v>
      </c>
      <c r="T124" s="2" t="s">
        <v>1112</v>
      </c>
      <c r="U124" s="2" t="s">
        <v>246</v>
      </c>
      <c r="V124" s="2" t="s">
        <v>45</v>
      </c>
      <c r="X124" s="2" t="s">
        <v>46</v>
      </c>
      <c r="Y124" s="2" t="s">
        <v>247</v>
      </c>
      <c r="Z124" s="2" t="s">
        <v>37</v>
      </c>
      <c r="AA124" s="2" t="s">
        <v>54</v>
      </c>
      <c r="AB124" s="4">
        <v>2020</v>
      </c>
      <c r="AC124" s="2" t="s">
        <v>250</v>
      </c>
      <c r="AD124" s="2" t="s">
        <v>1312</v>
      </c>
    </row>
    <row r="125" spans="1:30" ht="15.75" x14ac:dyDescent="0.25">
      <c r="A125" s="116" t="s">
        <v>244</v>
      </c>
      <c r="B125" s="117" t="s">
        <v>26</v>
      </c>
      <c r="C125" s="1" t="s">
        <v>1315</v>
      </c>
      <c r="D125" s="136">
        <v>2.8836270000000001E-2</v>
      </c>
      <c r="E125" s="135">
        <v>1.429645E-2</v>
      </c>
      <c r="F125" s="107" t="s">
        <v>1273</v>
      </c>
      <c r="G125" s="107"/>
      <c r="H125" s="136">
        <v>54.458820000000003</v>
      </c>
      <c r="I125" s="135">
        <v>16.482119999999998</v>
      </c>
      <c r="J125" s="107" t="s">
        <v>1274</v>
      </c>
      <c r="L125" s="136">
        <v>0.36280220000000002</v>
      </c>
      <c r="M125" s="135">
        <v>0.21606149999999999</v>
      </c>
      <c r="N125" s="107" t="s">
        <v>1282</v>
      </c>
      <c r="P125" s="2" t="s">
        <v>28</v>
      </c>
      <c r="Q125" s="2" t="s">
        <v>29</v>
      </c>
      <c r="R125" s="2" t="s">
        <v>30</v>
      </c>
      <c r="S125" s="2" t="s">
        <v>245</v>
      </c>
      <c r="T125" s="2" t="s">
        <v>1112</v>
      </c>
      <c r="U125" s="2" t="s">
        <v>246</v>
      </c>
      <c r="V125" s="2" t="s">
        <v>45</v>
      </c>
      <c r="X125" s="2" t="s">
        <v>46</v>
      </c>
      <c r="Y125" s="2" t="s">
        <v>247</v>
      </c>
      <c r="Z125" s="2" t="s">
        <v>37</v>
      </c>
      <c r="AA125" s="2" t="s">
        <v>49</v>
      </c>
      <c r="AB125" s="4">
        <v>2021</v>
      </c>
      <c r="AC125" s="2" t="s">
        <v>249</v>
      </c>
      <c r="AD125" s="2" t="s">
        <v>1312</v>
      </c>
    </row>
    <row r="126" spans="1:30" ht="15.75" x14ac:dyDescent="0.25">
      <c r="A126" s="116" t="s">
        <v>244</v>
      </c>
      <c r="B126" s="117" t="s">
        <v>26</v>
      </c>
      <c r="C126" s="1" t="s">
        <v>1315</v>
      </c>
      <c r="D126" s="136">
        <v>4.47911E-2</v>
      </c>
      <c r="E126" s="135">
        <v>1.0703560000000001E-2</v>
      </c>
      <c r="F126" s="107" t="s">
        <v>1283</v>
      </c>
      <c r="G126" s="107"/>
      <c r="H126" s="136">
        <v>19.513359999999999</v>
      </c>
      <c r="I126" s="135">
        <v>2.4343170000000001</v>
      </c>
      <c r="J126" s="107" t="s">
        <v>1284</v>
      </c>
      <c r="L126" s="136">
        <v>10.555977</v>
      </c>
      <c r="M126" s="135">
        <v>3.0163799999999998</v>
      </c>
      <c r="N126" s="107" t="s">
        <v>1285</v>
      </c>
      <c r="P126" s="2" t="s">
        <v>28</v>
      </c>
      <c r="Q126" s="2" t="s">
        <v>29</v>
      </c>
      <c r="R126" s="2" t="s">
        <v>30</v>
      </c>
      <c r="S126" s="2" t="s">
        <v>245</v>
      </c>
      <c r="T126" s="2" t="s">
        <v>1112</v>
      </c>
      <c r="U126" s="2" t="s">
        <v>246</v>
      </c>
      <c r="V126" s="2" t="s">
        <v>45</v>
      </c>
      <c r="X126" s="2" t="s">
        <v>56</v>
      </c>
      <c r="Y126" s="2" t="s">
        <v>247</v>
      </c>
      <c r="Z126" s="2" t="s">
        <v>37</v>
      </c>
      <c r="AA126" s="2" t="s">
        <v>52</v>
      </c>
      <c r="AB126" s="4">
        <v>2019</v>
      </c>
      <c r="AC126" s="2" t="s">
        <v>357</v>
      </c>
      <c r="AD126" s="2" t="s">
        <v>1313</v>
      </c>
    </row>
    <row r="127" spans="1:30" ht="15.75" x14ac:dyDescent="0.25">
      <c r="A127" s="116" t="s">
        <v>244</v>
      </c>
      <c r="B127" s="117" t="s">
        <v>26</v>
      </c>
      <c r="C127" s="1" t="s">
        <v>1315</v>
      </c>
      <c r="D127" s="136">
        <v>4.3565899999999998E-2</v>
      </c>
      <c r="E127" s="135">
        <v>4.554214E-3</v>
      </c>
      <c r="F127" s="107" t="s">
        <v>1286</v>
      </c>
      <c r="G127" s="107"/>
      <c r="H127" s="136">
        <v>28.869949999999999</v>
      </c>
      <c r="I127" s="135">
        <v>1.479187</v>
      </c>
      <c r="J127" s="107" t="s">
        <v>1287</v>
      </c>
      <c r="L127" s="136">
        <v>11.719645999999999</v>
      </c>
      <c r="M127" s="135">
        <v>1.6021970000000001</v>
      </c>
      <c r="N127" s="107" t="s">
        <v>1288</v>
      </c>
      <c r="P127" s="2" t="s">
        <v>28</v>
      </c>
      <c r="Q127" s="2" t="s">
        <v>29</v>
      </c>
      <c r="R127" s="2" t="s">
        <v>30</v>
      </c>
      <c r="S127" s="2" t="s">
        <v>245</v>
      </c>
      <c r="T127" s="2" t="s">
        <v>1112</v>
      </c>
      <c r="U127" s="2" t="s">
        <v>246</v>
      </c>
      <c r="V127" s="2" t="s">
        <v>45</v>
      </c>
      <c r="X127" s="2" t="s">
        <v>56</v>
      </c>
      <c r="Y127" s="2" t="s">
        <v>247</v>
      </c>
      <c r="Z127" s="2" t="s">
        <v>37</v>
      </c>
      <c r="AA127" s="2" t="s">
        <v>54</v>
      </c>
      <c r="AB127" s="4">
        <v>2019</v>
      </c>
      <c r="AC127" s="2" t="s">
        <v>250</v>
      </c>
      <c r="AD127" s="2" t="s">
        <v>1313</v>
      </c>
    </row>
    <row r="128" spans="1:30" ht="15.75" x14ac:dyDescent="0.25">
      <c r="A128" s="116" t="s">
        <v>244</v>
      </c>
      <c r="B128" s="117" t="s">
        <v>26</v>
      </c>
      <c r="C128" s="1" t="s">
        <v>1315</v>
      </c>
      <c r="D128" s="136">
        <v>4.1125219999999997E-2</v>
      </c>
      <c r="E128" s="135">
        <v>4.9781030000000002E-3</v>
      </c>
      <c r="F128" s="107" t="s">
        <v>1140</v>
      </c>
      <c r="G128" s="107"/>
      <c r="H128" s="136">
        <v>24.382670000000001</v>
      </c>
      <c r="I128" s="135">
        <v>1.606854</v>
      </c>
      <c r="J128" s="107" t="s">
        <v>1289</v>
      </c>
      <c r="L128" s="136">
        <v>15.837742</v>
      </c>
      <c r="M128" s="135">
        <v>2.3242400000000001</v>
      </c>
      <c r="N128" s="107" t="s">
        <v>1290</v>
      </c>
      <c r="P128" s="2" t="s">
        <v>28</v>
      </c>
      <c r="Q128" s="2" t="s">
        <v>29</v>
      </c>
      <c r="R128" s="2" t="s">
        <v>30</v>
      </c>
      <c r="S128" s="2" t="s">
        <v>245</v>
      </c>
      <c r="T128" s="2" t="s">
        <v>1112</v>
      </c>
      <c r="U128" s="2" t="s">
        <v>246</v>
      </c>
      <c r="V128" s="2" t="s">
        <v>45</v>
      </c>
      <c r="X128" s="2" t="s">
        <v>46</v>
      </c>
      <c r="Y128" s="2" t="s">
        <v>247</v>
      </c>
      <c r="Z128" s="2" t="s">
        <v>37</v>
      </c>
      <c r="AA128" s="2" t="s">
        <v>49</v>
      </c>
      <c r="AB128" s="4">
        <v>2020</v>
      </c>
      <c r="AC128" s="2" t="s">
        <v>249</v>
      </c>
      <c r="AD128" s="2" t="s">
        <v>1313</v>
      </c>
    </row>
    <row r="129" spans="1:30" ht="15.75" x14ac:dyDescent="0.25">
      <c r="A129" s="116" t="s">
        <v>244</v>
      </c>
      <c r="B129" s="117" t="s">
        <v>26</v>
      </c>
      <c r="C129" s="1" t="s">
        <v>1315</v>
      </c>
      <c r="D129" s="136">
        <v>8.7402960000000002E-2</v>
      </c>
      <c r="E129" s="135">
        <v>1.2318020000000001E-2</v>
      </c>
      <c r="F129" s="107" t="s">
        <v>1291</v>
      </c>
      <c r="G129" s="107"/>
      <c r="H129" s="136">
        <v>20.050039999999999</v>
      </c>
      <c r="I129" s="135">
        <v>1.6000080000000001</v>
      </c>
      <c r="J129" s="107" t="s">
        <v>1292</v>
      </c>
      <c r="L129" s="136">
        <v>8.5378340000000001</v>
      </c>
      <c r="M129" s="135">
        <v>1.6231249999999999</v>
      </c>
      <c r="N129" s="107" t="s">
        <v>1293</v>
      </c>
      <c r="P129" s="2" t="s">
        <v>28</v>
      </c>
      <c r="Q129" s="2" t="s">
        <v>29</v>
      </c>
      <c r="R129" s="2" t="s">
        <v>30</v>
      </c>
      <c r="S129" s="2" t="s">
        <v>245</v>
      </c>
      <c r="T129" s="2" t="s">
        <v>1112</v>
      </c>
      <c r="U129" s="2" t="s">
        <v>246</v>
      </c>
      <c r="V129" s="2" t="s">
        <v>45</v>
      </c>
      <c r="X129" s="2" t="s">
        <v>46</v>
      </c>
      <c r="Y129" s="2" t="s">
        <v>247</v>
      </c>
      <c r="Z129" s="2" t="s">
        <v>37</v>
      </c>
      <c r="AA129" s="2" t="s">
        <v>64</v>
      </c>
      <c r="AB129" s="4">
        <v>2020</v>
      </c>
      <c r="AC129" s="2" t="s">
        <v>270</v>
      </c>
      <c r="AD129" s="2" t="s">
        <v>1313</v>
      </c>
    </row>
    <row r="130" spans="1:30" ht="15.75" x14ac:dyDescent="0.25">
      <c r="A130" s="116" t="s">
        <v>244</v>
      </c>
      <c r="B130" s="117" t="s">
        <v>26</v>
      </c>
      <c r="C130" s="1" t="s">
        <v>1315</v>
      </c>
      <c r="D130" s="136">
        <v>8.2763080000000003E-2</v>
      </c>
      <c r="E130" s="135">
        <v>1.216706E-2</v>
      </c>
      <c r="F130" s="107" t="s">
        <v>1294</v>
      </c>
      <c r="G130" s="107"/>
      <c r="H130" s="136">
        <v>25.018910000000002</v>
      </c>
      <c r="I130" s="135">
        <v>1.9338740000000001</v>
      </c>
      <c r="J130" s="107" t="s">
        <v>1295</v>
      </c>
      <c r="L130" s="136">
        <v>2.6872539999999998</v>
      </c>
      <c r="M130" s="135">
        <v>0.70882540000000005</v>
      </c>
      <c r="N130" s="107" t="s">
        <v>1296</v>
      </c>
      <c r="P130" s="2" t="s">
        <v>28</v>
      </c>
      <c r="Q130" s="2" t="s">
        <v>29</v>
      </c>
      <c r="R130" s="2" t="s">
        <v>30</v>
      </c>
      <c r="S130" s="2" t="s">
        <v>245</v>
      </c>
      <c r="T130" s="2" t="s">
        <v>1112</v>
      </c>
      <c r="U130" s="2" t="s">
        <v>246</v>
      </c>
      <c r="V130" s="2" t="s">
        <v>45</v>
      </c>
      <c r="X130" s="2" t="s">
        <v>46</v>
      </c>
      <c r="Y130" s="2" t="s">
        <v>247</v>
      </c>
      <c r="Z130" s="2" t="s">
        <v>37</v>
      </c>
      <c r="AA130" s="2" t="s">
        <v>52</v>
      </c>
      <c r="AB130" s="4">
        <v>2020</v>
      </c>
      <c r="AC130" s="2" t="s">
        <v>394</v>
      </c>
      <c r="AD130" s="2" t="s">
        <v>1313</v>
      </c>
    </row>
    <row r="131" spans="1:30" ht="15.75" x14ac:dyDescent="0.25">
      <c r="A131" s="116" t="s">
        <v>244</v>
      </c>
      <c r="B131" s="117" t="s">
        <v>26</v>
      </c>
      <c r="C131" s="1" t="s">
        <v>1315</v>
      </c>
      <c r="D131" s="136">
        <v>4.2110540000000002E-2</v>
      </c>
      <c r="E131" s="135">
        <v>1.364025E-2</v>
      </c>
      <c r="F131" s="107" t="s">
        <v>1297</v>
      </c>
      <c r="G131" s="107"/>
      <c r="H131" s="136">
        <v>23.853280000000002</v>
      </c>
      <c r="I131" s="135">
        <v>4.0728710000000001</v>
      </c>
      <c r="J131" s="107" t="s">
        <v>1298</v>
      </c>
      <c r="L131" s="136">
        <v>0.47066839999999999</v>
      </c>
      <c r="M131" s="135">
        <v>0.34813339999999998</v>
      </c>
      <c r="N131" s="107" t="s">
        <v>1299</v>
      </c>
      <c r="P131" s="2" t="s">
        <v>28</v>
      </c>
      <c r="Q131" s="2" t="s">
        <v>29</v>
      </c>
      <c r="R131" s="2" t="s">
        <v>30</v>
      </c>
      <c r="S131" s="2" t="s">
        <v>245</v>
      </c>
      <c r="T131" s="2" t="s">
        <v>1112</v>
      </c>
      <c r="U131" s="2" t="s">
        <v>246</v>
      </c>
      <c r="V131" s="2" t="s">
        <v>45</v>
      </c>
      <c r="X131" s="2" t="s">
        <v>46</v>
      </c>
      <c r="Y131" s="2" t="s">
        <v>247</v>
      </c>
      <c r="Z131" s="2" t="s">
        <v>37</v>
      </c>
      <c r="AA131" s="2" t="s">
        <v>54</v>
      </c>
      <c r="AB131" s="4">
        <v>2020</v>
      </c>
      <c r="AC131" s="2" t="s">
        <v>250</v>
      </c>
      <c r="AD131" s="2" t="s">
        <v>1313</v>
      </c>
    </row>
    <row r="132" spans="1:30" ht="15.75" x14ac:dyDescent="0.25">
      <c r="A132" s="116" t="s">
        <v>244</v>
      </c>
      <c r="B132" s="117" t="s">
        <v>26</v>
      </c>
      <c r="C132" s="1" t="s">
        <v>1315</v>
      </c>
      <c r="D132" s="136">
        <v>2.3209E-2</v>
      </c>
      <c r="E132" s="135">
        <v>1.1772360000000001E-2</v>
      </c>
      <c r="F132" s="107" t="s">
        <v>1300</v>
      </c>
      <c r="G132" s="107"/>
      <c r="H132" s="136">
        <v>60.97439</v>
      </c>
      <c r="I132" s="135">
        <v>18.46433</v>
      </c>
      <c r="J132" s="107" t="s">
        <v>1301</v>
      </c>
      <c r="L132" s="136">
        <v>9.5680619999999994E-2</v>
      </c>
      <c r="M132" s="135">
        <v>0.1013054</v>
      </c>
      <c r="N132" s="107" t="s">
        <v>1302</v>
      </c>
      <c r="P132" s="2" t="s">
        <v>28</v>
      </c>
      <c r="Q132" s="2" t="s">
        <v>29</v>
      </c>
      <c r="R132" s="2" t="s">
        <v>30</v>
      </c>
      <c r="S132" s="2" t="s">
        <v>245</v>
      </c>
      <c r="T132" s="2" t="s">
        <v>1112</v>
      </c>
      <c r="U132" s="2" t="s">
        <v>246</v>
      </c>
      <c r="V132" s="2" t="s">
        <v>45</v>
      </c>
      <c r="X132" s="2" t="s">
        <v>46</v>
      </c>
      <c r="Y132" s="2" t="s">
        <v>247</v>
      </c>
      <c r="Z132" s="2" t="s">
        <v>37</v>
      </c>
      <c r="AA132" s="2" t="s">
        <v>49</v>
      </c>
      <c r="AB132" s="4">
        <v>2021</v>
      </c>
      <c r="AC132" s="2" t="s">
        <v>249</v>
      </c>
      <c r="AD132" s="2" t="s">
        <v>1313</v>
      </c>
    </row>
    <row r="133" spans="1:30" ht="15.75" x14ac:dyDescent="0.25">
      <c r="A133" s="116" t="s">
        <v>244</v>
      </c>
      <c r="B133" s="117" t="s">
        <v>26</v>
      </c>
      <c r="C133" s="1" t="s">
        <v>1315</v>
      </c>
      <c r="D133" s="136">
        <v>4.47911E-2</v>
      </c>
      <c r="E133" s="135">
        <v>1.0703560000000001E-2</v>
      </c>
      <c r="F133" s="107" t="s">
        <v>1283</v>
      </c>
      <c r="G133" s="107"/>
      <c r="H133" s="136">
        <v>19.513359999999999</v>
      </c>
      <c r="I133" s="135">
        <v>2.4343170000000001</v>
      </c>
      <c r="J133" s="107" t="s">
        <v>1284</v>
      </c>
      <c r="L133" s="136">
        <v>21.356172999999998</v>
      </c>
      <c r="M133" s="135">
        <v>5.4788519999999998</v>
      </c>
      <c r="N133" s="107" t="s">
        <v>1303</v>
      </c>
      <c r="P133" s="2" t="s">
        <v>28</v>
      </c>
      <c r="Q133" s="2" t="s">
        <v>29</v>
      </c>
      <c r="R133" s="2" t="s">
        <v>30</v>
      </c>
      <c r="S133" s="2" t="s">
        <v>245</v>
      </c>
      <c r="T133" s="2" t="s">
        <v>1112</v>
      </c>
      <c r="U133" s="2" t="s">
        <v>246</v>
      </c>
      <c r="V133" s="2" t="s">
        <v>45</v>
      </c>
      <c r="X133" s="2" t="s">
        <v>56</v>
      </c>
      <c r="Y133" s="2" t="s">
        <v>247</v>
      </c>
      <c r="Z133" s="2" t="s">
        <v>37</v>
      </c>
      <c r="AA133" s="2" t="s">
        <v>52</v>
      </c>
      <c r="AB133" s="4">
        <v>2019</v>
      </c>
      <c r="AC133" s="2" t="s">
        <v>357</v>
      </c>
      <c r="AD133" s="2" t="s">
        <v>1314</v>
      </c>
    </row>
    <row r="134" spans="1:30" ht="15.75" x14ac:dyDescent="0.25">
      <c r="A134" s="116" t="s">
        <v>244</v>
      </c>
      <c r="B134" s="117" t="s">
        <v>26</v>
      </c>
      <c r="C134" s="1" t="s">
        <v>1315</v>
      </c>
      <c r="D134" s="136">
        <v>4.3565899999999998E-2</v>
      </c>
      <c r="E134" s="135">
        <v>4.554214E-3</v>
      </c>
      <c r="F134" s="107" t="s">
        <v>1286</v>
      </c>
      <c r="G134" s="107"/>
      <c r="H134" s="136">
        <v>28.869949999999999</v>
      </c>
      <c r="I134" s="135">
        <v>1.479187</v>
      </c>
      <c r="J134" s="107" t="s">
        <v>1287</v>
      </c>
      <c r="L134" s="136">
        <v>17.656227000000001</v>
      </c>
      <c r="M134" s="135">
        <v>2.106614</v>
      </c>
      <c r="N134" s="107" t="s">
        <v>1304</v>
      </c>
      <c r="P134" s="2" t="s">
        <v>28</v>
      </c>
      <c r="Q134" s="2" t="s">
        <v>29</v>
      </c>
      <c r="R134" s="2" t="s">
        <v>30</v>
      </c>
      <c r="S134" s="2" t="s">
        <v>245</v>
      </c>
      <c r="T134" s="2" t="s">
        <v>1112</v>
      </c>
      <c r="U134" s="2" t="s">
        <v>246</v>
      </c>
      <c r="V134" s="2" t="s">
        <v>45</v>
      </c>
      <c r="X134" s="2" t="s">
        <v>56</v>
      </c>
      <c r="Y134" s="2" t="s">
        <v>247</v>
      </c>
      <c r="Z134" s="2" t="s">
        <v>37</v>
      </c>
      <c r="AA134" s="2" t="s">
        <v>54</v>
      </c>
      <c r="AB134" s="4">
        <v>2019</v>
      </c>
      <c r="AC134" s="2" t="s">
        <v>250</v>
      </c>
      <c r="AD134" s="2" t="s">
        <v>1314</v>
      </c>
    </row>
    <row r="135" spans="1:30" ht="15.75" x14ac:dyDescent="0.25">
      <c r="A135" s="116" t="s">
        <v>244</v>
      </c>
      <c r="B135" s="117" t="s">
        <v>26</v>
      </c>
      <c r="C135" s="1" t="s">
        <v>1315</v>
      </c>
      <c r="D135" s="136">
        <v>4.1125219999999997E-2</v>
      </c>
      <c r="E135" s="135">
        <v>4.9781030000000002E-3</v>
      </c>
      <c r="F135" s="107" t="s">
        <v>1140</v>
      </c>
      <c r="G135" s="107"/>
      <c r="H135" s="136">
        <v>24.382670000000001</v>
      </c>
      <c r="I135" s="135">
        <v>1.606854</v>
      </c>
      <c r="J135" s="107" t="s">
        <v>1289</v>
      </c>
      <c r="L135" s="136">
        <v>14.318925</v>
      </c>
      <c r="M135" s="135">
        <v>2.1862499999999998</v>
      </c>
      <c r="N135" s="107" t="s">
        <v>1305</v>
      </c>
      <c r="P135" s="2" t="s">
        <v>28</v>
      </c>
      <c r="Q135" s="2" t="s">
        <v>29</v>
      </c>
      <c r="R135" s="2" t="s">
        <v>30</v>
      </c>
      <c r="S135" s="2" t="s">
        <v>245</v>
      </c>
      <c r="T135" s="2" t="s">
        <v>1112</v>
      </c>
      <c r="U135" s="2" t="s">
        <v>246</v>
      </c>
      <c r="V135" s="2" t="s">
        <v>45</v>
      </c>
      <c r="X135" s="2" t="s">
        <v>46</v>
      </c>
      <c r="Y135" s="2" t="s">
        <v>247</v>
      </c>
      <c r="Z135" s="2" t="s">
        <v>37</v>
      </c>
      <c r="AA135" s="2" t="s">
        <v>49</v>
      </c>
      <c r="AB135" s="4">
        <v>2020</v>
      </c>
      <c r="AC135" s="2" t="s">
        <v>249</v>
      </c>
      <c r="AD135" s="2" t="s">
        <v>1314</v>
      </c>
    </row>
    <row r="136" spans="1:30" ht="15.75" x14ac:dyDescent="0.25">
      <c r="A136" s="116" t="s">
        <v>244</v>
      </c>
      <c r="B136" s="117" t="s">
        <v>26</v>
      </c>
      <c r="C136" s="1" t="s">
        <v>1315</v>
      </c>
      <c r="D136" s="136">
        <v>8.7402960000000002E-2</v>
      </c>
      <c r="E136" s="135">
        <v>1.2318020000000001E-2</v>
      </c>
      <c r="F136" s="107" t="s">
        <v>1291</v>
      </c>
      <c r="G136" s="107"/>
      <c r="H136" s="136">
        <v>20.050039999999999</v>
      </c>
      <c r="I136" s="135">
        <v>1.6000080000000001</v>
      </c>
      <c r="J136" s="107" t="s">
        <v>1292</v>
      </c>
      <c r="L136" s="136">
        <v>6.9020760000000001</v>
      </c>
      <c r="M136" s="135">
        <v>1.4284760000000001</v>
      </c>
      <c r="N136" s="107" t="s">
        <v>1306</v>
      </c>
      <c r="P136" s="2" t="s">
        <v>28</v>
      </c>
      <c r="Q136" s="2" t="s">
        <v>29</v>
      </c>
      <c r="R136" s="2" t="s">
        <v>30</v>
      </c>
      <c r="S136" s="2" t="s">
        <v>245</v>
      </c>
      <c r="T136" s="2" t="s">
        <v>1112</v>
      </c>
      <c r="U136" s="2" t="s">
        <v>246</v>
      </c>
      <c r="V136" s="2" t="s">
        <v>45</v>
      </c>
      <c r="X136" s="2" t="s">
        <v>46</v>
      </c>
      <c r="Y136" s="2" t="s">
        <v>247</v>
      </c>
      <c r="Z136" s="2" t="s">
        <v>37</v>
      </c>
      <c r="AA136" s="2" t="s">
        <v>64</v>
      </c>
      <c r="AB136" s="4">
        <v>2020</v>
      </c>
      <c r="AC136" s="2" t="s">
        <v>270</v>
      </c>
      <c r="AD136" s="2" t="s">
        <v>1314</v>
      </c>
    </row>
    <row r="137" spans="1:30" ht="15.75" x14ac:dyDescent="0.25">
      <c r="A137" s="116" t="s">
        <v>244</v>
      </c>
      <c r="B137" s="117" t="s">
        <v>26</v>
      </c>
      <c r="C137" s="1" t="s">
        <v>1315</v>
      </c>
      <c r="D137" s="136">
        <v>8.2763080000000003E-2</v>
      </c>
      <c r="E137" s="135">
        <v>1.216706E-2</v>
      </c>
      <c r="F137" s="107" t="s">
        <v>1294</v>
      </c>
      <c r="G137" s="107"/>
      <c r="H137" s="136">
        <v>25.018910000000002</v>
      </c>
      <c r="I137" s="135">
        <v>1.9338740000000001</v>
      </c>
      <c r="J137" s="107" t="s">
        <v>1295</v>
      </c>
      <c r="L137" s="136">
        <v>3.471727</v>
      </c>
      <c r="M137" s="135">
        <v>0.81070229999999999</v>
      </c>
      <c r="N137" s="107" t="s">
        <v>1307</v>
      </c>
      <c r="P137" s="2" t="s">
        <v>28</v>
      </c>
      <c r="Q137" s="2" t="s">
        <v>29</v>
      </c>
      <c r="R137" s="2" t="s">
        <v>30</v>
      </c>
      <c r="S137" s="2" t="s">
        <v>245</v>
      </c>
      <c r="T137" s="2" t="s">
        <v>1112</v>
      </c>
      <c r="U137" s="2" t="s">
        <v>246</v>
      </c>
      <c r="V137" s="2" t="s">
        <v>45</v>
      </c>
      <c r="X137" s="2" t="s">
        <v>46</v>
      </c>
      <c r="Y137" s="2" t="s">
        <v>247</v>
      </c>
      <c r="Z137" s="2" t="s">
        <v>37</v>
      </c>
      <c r="AA137" s="2" t="s">
        <v>52</v>
      </c>
      <c r="AB137" s="4">
        <v>2020</v>
      </c>
      <c r="AC137" s="2" t="s">
        <v>394</v>
      </c>
      <c r="AD137" s="2" t="s">
        <v>1314</v>
      </c>
    </row>
    <row r="138" spans="1:30" ht="15.75" x14ac:dyDescent="0.25">
      <c r="A138" s="116" t="s">
        <v>244</v>
      </c>
      <c r="B138" s="117" t="s">
        <v>26</v>
      </c>
      <c r="C138" s="1" t="s">
        <v>1315</v>
      </c>
      <c r="D138" s="136">
        <v>4.2110540000000002E-2</v>
      </c>
      <c r="E138" s="135">
        <v>1.364025E-2</v>
      </c>
      <c r="F138" s="107" t="s">
        <v>1297</v>
      </c>
      <c r="G138" s="107"/>
      <c r="H138" s="136">
        <v>23.853280000000002</v>
      </c>
      <c r="I138" s="135">
        <v>4.0728710000000001</v>
      </c>
      <c r="J138" s="107" t="s">
        <v>1298</v>
      </c>
      <c r="L138" s="136">
        <v>1.240969</v>
      </c>
      <c r="M138" s="135">
        <v>0.61967559999999999</v>
      </c>
      <c r="N138" s="107" t="s">
        <v>1308</v>
      </c>
      <c r="P138" s="2" t="s">
        <v>28</v>
      </c>
      <c r="Q138" s="2" t="s">
        <v>29</v>
      </c>
      <c r="R138" s="2" t="s">
        <v>30</v>
      </c>
      <c r="S138" s="2" t="s">
        <v>245</v>
      </c>
      <c r="T138" s="2" t="s">
        <v>1112</v>
      </c>
      <c r="U138" s="2" t="s">
        <v>246</v>
      </c>
      <c r="V138" s="2" t="s">
        <v>45</v>
      </c>
      <c r="X138" s="2" t="s">
        <v>46</v>
      </c>
      <c r="Y138" s="2" t="s">
        <v>247</v>
      </c>
      <c r="Z138" s="2" t="s">
        <v>37</v>
      </c>
      <c r="AA138" s="2" t="s">
        <v>54</v>
      </c>
      <c r="AB138" s="4">
        <v>2020</v>
      </c>
      <c r="AC138" s="2" t="s">
        <v>250</v>
      </c>
      <c r="AD138" s="2" t="s">
        <v>1314</v>
      </c>
    </row>
    <row r="139" spans="1:30" x14ac:dyDescent="0.25">
      <c r="A139" s="116" t="s">
        <v>244</v>
      </c>
      <c r="B139" s="117" t="s">
        <v>26</v>
      </c>
      <c r="C139" s="1" t="s">
        <v>251</v>
      </c>
      <c r="D139" s="1">
        <v>0.28999999999999998</v>
      </c>
      <c r="E139" s="3"/>
      <c r="F139" s="1" t="s">
        <v>252</v>
      </c>
      <c r="H139" s="3">
        <v>10.6</v>
      </c>
      <c r="I139" s="3"/>
      <c r="J139" s="1" t="s">
        <v>253</v>
      </c>
      <c r="L139" s="1">
        <v>21.6</v>
      </c>
      <c r="N139" s="1" t="s">
        <v>254</v>
      </c>
      <c r="P139" s="2" t="s">
        <v>28</v>
      </c>
      <c r="Q139" s="2" t="s">
        <v>29</v>
      </c>
      <c r="R139" s="2" t="s">
        <v>77</v>
      </c>
      <c r="S139" s="2" t="s">
        <v>255</v>
      </c>
      <c r="T139" s="2" t="s">
        <v>1112</v>
      </c>
      <c r="U139" s="2" t="s">
        <v>256</v>
      </c>
      <c r="V139" s="2" t="s">
        <v>194</v>
      </c>
      <c r="W139" s="2" t="s">
        <v>257</v>
      </c>
      <c r="X139" s="2" t="s">
        <v>62</v>
      </c>
      <c r="Y139" s="2" t="s">
        <v>258</v>
      </c>
      <c r="Z139" s="2" t="s">
        <v>37</v>
      </c>
      <c r="AA139" s="2" t="s">
        <v>259</v>
      </c>
      <c r="AB139" s="4" t="s">
        <v>260</v>
      </c>
      <c r="AC139" s="2" t="s">
        <v>261</v>
      </c>
    </row>
    <row r="140" spans="1:30" x14ac:dyDescent="0.25">
      <c r="A140" s="116" t="s">
        <v>244</v>
      </c>
      <c r="B140" s="117" t="s">
        <v>26</v>
      </c>
      <c r="C140" s="1" t="s">
        <v>251</v>
      </c>
      <c r="D140" s="1">
        <v>0.51</v>
      </c>
      <c r="F140" s="1" t="s">
        <v>262</v>
      </c>
      <c r="H140" s="3">
        <v>6.05</v>
      </c>
      <c r="J140" s="1" t="s">
        <v>263</v>
      </c>
      <c r="L140" s="1">
        <v>33.9</v>
      </c>
      <c r="N140" s="1" t="s">
        <v>264</v>
      </c>
      <c r="P140" s="2" t="s">
        <v>28</v>
      </c>
      <c r="Q140" s="2" t="s">
        <v>29</v>
      </c>
      <c r="R140" s="2" t="s">
        <v>77</v>
      </c>
      <c r="S140" s="2" t="s">
        <v>255</v>
      </c>
      <c r="T140" s="2" t="s">
        <v>1112</v>
      </c>
      <c r="U140" s="2" t="s">
        <v>256</v>
      </c>
      <c r="V140" s="2" t="s">
        <v>194</v>
      </c>
      <c r="W140" s="2" t="s">
        <v>257</v>
      </c>
      <c r="X140" s="2" t="s">
        <v>62</v>
      </c>
      <c r="Y140" s="2" t="s">
        <v>265</v>
      </c>
      <c r="Z140" s="2" t="s">
        <v>37</v>
      </c>
      <c r="AA140" s="2" t="s">
        <v>259</v>
      </c>
      <c r="AB140" s="4" t="s">
        <v>260</v>
      </c>
      <c r="AC140" s="2" t="s">
        <v>261</v>
      </c>
    </row>
    <row r="141" spans="1:30" x14ac:dyDescent="0.25">
      <c r="A141" s="116" t="s">
        <v>244</v>
      </c>
      <c r="B141" s="117" t="s">
        <v>202</v>
      </c>
      <c r="C141" s="1" t="s">
        <v>1237</v>
      </c>
      <c r="D141" s="1">
        <v>0.18</v>
      </c>
      <c r="H141" s="3">
        <v>14</v>
      </c>
      <c r="J141" s="5"/>
      <c r="L141" s="1">
        <v>2.9</v>
      </c>
      <c r="N141" s="5"/>
      <c r="P141" s="2" t="s">
        <v>28</v>
      </c>
      <c r="Q141" s="2" t="s">
        <v>29</v>
      </c>
      <c r="R141" s="2" t="s">
        <v>77</v>
      </c>
      <c r="S141" s="2" t="s">
        <v>266</v>
      </c>
      <c r="T141" s="2" t="s">
        <v>1112</v>
      </c>
      <c r="U141" s="2" t="s">
        <v>1113</v>
      </c>
      <c r="V141" s="2" t="s">
        <v>194</v>
      </c>
      <c r="W141" s="2" t="s">
        <v>257</v>
      </c>
      <c r="X141" s="2" t="s">
        <v>46</v>
      </c>
      <c r="Y141" s="2" t="s">
        <v>267</v>
      </c>
      <c r="Z141" s="2" t="s">
        <v>48</v>
      </c>
      <c r="AA141" s="2" t="s">
        <v>54</v>
      </c>
      <c r="AB141" s="4">
        <v>2008</v>
      </c>
      <c r="AC141" s="2" t="s">
        <v>250</v>
      </c>
    </row>
    <row r="142" spans="1:30" x14ac:dyDescent="0.25">
      <c r="A142" s="116" t="s">
        <v>244</v>
      </c>
      <c r="B142" s="117" t="s">
        <v>202</v>
      </c>
      <c r="C142" s="1" t="s">
        <v>1237</v>
      </c>
      <c r="D142" s="1">
        <v>0.1</v>
      </c>
      <c r="H142" s="3">
        <v>24</v>
      </c>
      <c r="L142" s="1">
        <v>2.8</v>
      </c>
      <c r="P142" s="2" t="s">
        <v>28</v>
      </c>
      <c r="Q142" s="2" t="s">
        <v>29</v>
      </c>
      <c r="R142" s="2" t="s">
        <v>77</v>
      </c>
      <c r="S142" s="2" t="s">
        <v>266</v>
      </c>
      <c r="T142" s="2" t="s">
        <v>1112</v>
      </c>
      <c r="U142" s="2" t="s">
        <v>1113</v>
      </c>
      <c r="V142" s="2" t="s">
        <v>194</v>
      </c>
      <c r="X142" s="2" t="s">
        <v>46</v>
      </c>
      <c r="Y142" s="2" t="s">
        <v>267</v>
      </c>
      <c r="Z142" s="2" t="s">
        <v>48</v>
      </c>
      <c r="AA142" s="2" t="s">
        <v>54</v>
      </c>
      <c r="AB142" s="4">
        <v>2007</v>
      </c>
      <c r="AC142" s="2" t="s">
        <v>268</v>
      </c>
    </row>
    <row r="143" spans="1:30" x14ac:dyDescent="0.25">
      <c r="A143" s="116" t="s">
        <v>244</v>
      </c>
      <c r="B143" s="117" t="s">
        <v>202</v>
      </c>
      <c r="C143" s="1" t="s">
        <v>1237</v>
      </c>
      <c r="D143" s="1">
        <v>0.09</v>
      </c>
      <c r="H143" s="3">
        <v>25</v>
      </c>
      <c r="L143" s="1">
        <v>2.2999999999999998</v>
      </c>
      <c r="P143" s="2" t="s">
        <v>28</v>
      </c>
      <c r="Q143" s="2" t="s">
        <v>29</v>
      </c>
      <c r="R143" s="2" t="s">
        <v>77</v>
      </c>
      <c r="S143" s="2" t="s">
        <v>266</v>
      </c>
      <c r="T143" s="2" t="s">
        <v>1112</v>
      </c>
      <c r="U143" s="2" t="s">
        <v>1113</v>
      </c>
      <c r="V143" s="2" t="s">
        <v>194</v>
      </c>
      <c r="X143" s="2" t="s">
        <v>46</v>
      </c>
      <c r="Y143" s="2" t="s">
        <v>267</v>
      </c>
      <c r="Z143" s="2" t="s">
        <v>48</v>
      </c>
      <c r="AA143" s="2" t="s">
        <v>64</v>
      </c>
      <c r="AB143" s="4">
        <v>2008</v>
      </c>
      <c r="AC143" s="2" t="s">
        <v>269</v>
      </c>
    </row>
    <row r="144" spans="1:30" x14ac:dyDescent="0.25">
      <c r="A144" s="116" t="s">
        <v>244</v>
      </c>
      <c r="B144" s="117" t="s">
        <v>202</v>
      </c>
      <c r="C144" s="1" t="s">
        <v>1237</v>
      </c>
      <c r="D144" s="1">
        <v>0.09</v>
      </c>
      <c r="H144" s="3">
        <v>12</v>
      </c>
      <c r="L144" s="1">
        <v>5.7</v>
      </c>
      <c r="N144" s="3"/>
      <c r="P144" s="2" t="s">
        <v>28</v>
      </c>
      <c r="Q144" s="2" t="s">
        <v>29</v>
      </c>
      <c r="R144" s="2" t="s">
        <v>77</v>
      </c>
      <c r="S144" s="2" t="s">
        <v>266</v>
      </c>
      <c r="T144" s="2" t="s">
        <v>1112</v>
      </c>
      <c r="U144" s="2" t="s">
        <v>1113</v>
      </c>
      <c r="V144" s="2" t="s">
        <v>194</v>
      </c>
      <c r="X144" s="2" t="s">
        <v>46</v>
      </c>
      <c r="Y144" s="2" t="s">
        <v>267</v>
      </c>
      <c r="Z144" s="2" t="s">
        <v>48</v>
      </c>
      <c r="AA144" s="2" t="s">
        <v>64</v>
      </c>
      <c r="AB144" s="4">
        <v>2008</v>
      </c>
      <c r="AC144" s="2" t="s">
        <v>270</v>
      </c>
    </row>
    <row r="145" spans="1:30" x14ac:dyDescent="0.25">
      <c r="A145" s="116" t="s">
        <v>244</v>
      </c>
      <c r="B145" s="117" t="s">
        <v>202</v>
      </c>
      <c r="C145" s="1" t="s">
        <v>1237</v>
      </c>
      <c r="D145" s="1">
        <v>0.4</v>
      </c>
      <c r="H145" s="3">
        <v>19</v>
      </c>
      <c r="J145" s="5"/>
      <c r="L145" s="137">
        <v>4.2</v>
      </c>
      <c r="N145" s="5"/>
      <c r="P145" s="2" t="s">
        <v>28</v>
      </c>
      <c r="Q145" s="2" t="s">
        <v>29</v>
      </c>
      <c r="R145" s="2" t="s">
        <v>77</v>
      </c>
      <c r="S145" s="2" t="s">
        <v>266</v>
      </c>
      <c r="T145" s="2" t="s">
        <v>1112</v>
      </c>
      <c r="U145" s="2" t="s">
        <v>1114</v>
      </c>
      <c r="V145" s="2" t="s">
        <v>45</v>
      </c>
      <c r="W145" s="2" t="s">
        <v>271</v>
      </c>
      <c r="X145" s="2" t="s">
        <v>46</v>
      </c>
      <c r="Y145" s="2" t="s">
        <v>47</v>
      </c>
      <c r="Z145" s="2" t="s">
        <v>48</v>
      </c>
      <c r="AA145" s="2" t="s">
        <v>54</v>
      </c>
      <c r="AB145" s="4">
        <v>2007</v>
      </c>
      <c r="AC145" s="2" t="s">
        <v>268</v>
      </c>
    </row>
    <row r="146" spans="1:30" x14ac:dyDescent="0.25">
      <c r="A146" s="116" t="s">
        <v>244</v>
      </c>
      <c r="B146" s="117" t="s">
        <v>202</v>
      </c>
      <c r="C146" s="1" t="s">
        <v>1237</v>
      </c>
      <c r="D146" s="1">
        <v>0.33</v>
      </c>
      <c r="H146" s="3">
        <v>13</v>
      </c>
      <c r="L146" s="1">
        <v>10.5</v>
      </c>
      <c r="P146" s="2" t="s">
        <v>28</v>
      </c>
      <c r="Q146" s="2" t="s">
        <v>29</v>
      </c>
      <c r="R146" s="2" t="s">
        <v>77</v>
      </c>
      <c r="S146" s="2" t="s">
        <v>266</v>
      </c>
      <c r="T146" s="2" t="s">
        <v>1112</v>
      </c>
      <c r="U146" s="2" t="s">
        <v>1114</v>
      </c>
      <c r="V146" s="2" t="s">
        <v>45</v>
      </c>
      <c r="W146" s="2" t="s">
        <v>271</v>
      </c>
      <c r="X146" s="2" t="s">
        <v>56</v>
      </c>
      <c r="Y146" s="2" t="s">
        <v>47</v>
      </c>
      <c r="Z146" s="2" t="s">
        <v>48</v>
      </c>
      <c r="AA146" s="2" t="s">
        <v>49</v>
      </c>
      <c r="AB146" s="4">
        <v>2006</v>
      </c>
      <c r="AC146" s="2" t="s">
        <v>272</v>
      </c>
    </row>
    <row r="147" spans="1:30" x14ac:dyDescent="0.25">
      <c r="A147" s="116" t="s">
        <v>244</v>
      </c>
      <c r="B147" s="117" t="s">
        <v>202</v>
      </c>
      <c r="C147" s="1" t="s">
        <v>1237</v>
      </c>
      <c r="D147" s="1">
        <v>0.28000000000000003</v>
      </c>
      <c r="H147" s="3">
        <v>19</v>
      </c>
      <c r="L147" s="1">
        <v>4.0999999999999996</v>
      </c>
      <c r="P147" s="2" t="s">
        <v>28</v>
      </c>
      <c r="Q147" s="2" t="s">
        <v>29</v>
      </c>
      <c r="R147" s="2" t="s">
        <v>77</v>
      </c>
      <c r="S147" s="2" t="s">
        <v>266</v>
      </c>
      <c r="T147" s="2" t="s">
        <v>1112</v>
      </c>
      <c r="U147" s="2" t="s">
        <v>1114</v>
      </c>
      <c r="V147" s="2" t="s">
        <v>45</v>
      </c>
      <c r="W147" s="2" t="s">
        <v>271</v>
      </c>
      <c r="X147" s="2" t="s">
        <v>46</v>
      </c>
      <c r="Y147" s="2" t="s">
        <v>47</v>
      </c>
      <c r="Z147" s="2" t="s">
        <v>48</v>
      </c>
      <c r="AA147" s="2" t="s">
        <v>54</v>
      </c>
      <c r="AB147" s="4">
        <v>2008</v>
      </c>
      <c r="AC147" s="2" t="s">
        <v>250</v>
      </c>
    </row>
    <row r="148" spans="1:30" x14ac:dyDescent="0.25">
      <c r="A148" s="116" t="s">
        <v>244</v>
      </c>
      <c r="B148" s="117" t="s">
        <v>202</v>
      </c>
      <c r="C148" s="1" t="s">
        <v>1237</v>
      </c>
      <c r="D148" s="1">
        <v>0.22</v>
      </c>
      <c r="H148" s="3">
        <v>19</v>
      </c>
      <c r="L148" s="1">
        <v>4.3</v>
      </c>
      <c r="P148" s="2" t="s">
        <v>28</v>
      </c>
      <c r="Q148" s="2" t="s">
        <v>29</v>
      </c>
      <c r="R148" s="2" t="s">
        <v>77</v>
      </c>
      <c r="S148" s="2" t="s">
        <v>266</v>
      </c>
      <c r="T148" s="2" t="s">
        <v>1112</v>
      </c>
      <c r="U148" s="2" t="s">
        <v>1114</v>
      </c>
      <c r="V148" s="2" t="s">
        <v>45</v>
      </c>
      <c r="W148" s="2" t="s">
        <v>271</v>
      </c>
      <c r="X148" s="2" t="s">
        <v>46</v>
      </c>
      <c r="Y148" s="2" t="s">
        <v>47</v>
      </c>
      <c r="Z148" s="2" t="s">
        <v>48</v>
      </c>
      <c r="AA148" s="2" t="s">
        <v>64</v>
      </c>
      <c r="AB148" s="4">
        <v>2008</v>
      </c>
      <c r="AC148" s="2" t="s">
        <v>269</v>
      </c>
    </row>
    <row r="149" spans="1:30" x14ac:dyDescent="0.25">
      <c r="A149" s="116" t="s">
        <v>244</v>
      </c>
      <c r="B149" s="117" t="s">
        <v>202</v>
      </c>
      <c r="C149" s="1" t="s">
        <v>1237</v>
      </c>
      <c r="D149" s="1">
        <v>0.2</v>
      </c>
      <c r="H149" s="3">
        <v>23</v>
      </c>
      <c r="L149" s="1">
        <v>6</v>
      </c>
      <c r="P149" s="2" t="s">
        <v>28</v>
      </c>
      <c r="Q149" s="2" t="s">
        <v>29</v>
      </c>
      <c r="R149" s="2" t="s">
        <v>77</v>
      </c>
      <c r="S149" s="2" t="s">
        <v>266</v>
      </c>
      <c r="T149" s="2" t="s">
        <v>1112</v>
      </c>
      <c r="U149" s="2" t="s">
        <v>1114</v>
      </c>
      <c r="V149" s="2" t="s">
        <v>45</v>
      </c>
      <c r="W149" s="2" t="s">
        <v>271</v>
      </c>
      <c r="X149" s="2" t="s">
        <v>46</v>
      </c>
      <c r="Y149" s="2" t="s">
        <v>47</v>
      </c>
      <c r="Z149" s="2" t="s">
        <v>48</v>
      </c>
      <c r="AA149" s="2" t="s">
        <v>64</v>
      </c>
      <c r="AB149" s="4">
        <v>2007</v>
      </c>
      <c r="AC149" s="2" t="s">
        <v>269</v>
      </c>
    </row>
    <row r="150" spans="1:30" x14ac:dyDescent="0.25">
      <c r="A150" s="116" t="s">
        <v>244</v>
      </c>
      <c r="B150" s="117" t="s">
        <v>202</v>
      </c>
      <c r="C150" s="1" t="s">
        <v>1237</v>
      </c>
      <c r="D150" s="1">
        <v>0.25</v>
      </c>
      <c r="H150" s="3">
        <v>18</v>
      </c>
      <c r="J150" s="5"/>
      <c r="L150" s="1">
        <v>3.5</v>
      </c>
      <c r="N150" s="5"/>
      <c r="P150" s="2" t="s">
        <v>28</v>
      </c>
      <c r="Q150" s="2" t="s">
        <v>29</v>
      </c>
      <c r="R150" s="2" t="s">
        <v>77</v>
      </c>
      <c r="S150" s="2" t="s">
        <v>266</v>
      </c>
      <c r="T150" s="2" t="s">
        <v>1112</v>
      </c>
      <c r="U150" s="2" t="s">
        <v>1113</v>
      </c>
      <c r="V150" s="2" t="s">
        <v>90</v>
      </c>
      <c r="X150" s="2" t="s">
        <v>62</v>
      </c>
      <c r="Y150" s="2" t="s">
        <v>273</v>
      </c>
      <c r="Z150" s="2" t="s">
        <v>48</v>
      </c>
      <c r="AA150" s="2" t="s">
        <v>54</v>
      </c>
      <c r="AB150" s="4">
        <v>2008</v>
      </c>
      <c r="AC150" s="2" t="s">
        <v>250</v>
      </c>
    </row>
    <row r="151" spans="1:30" x14ac:dyDescent="0.25">
      <c r="A151" s="116" t="s">
        <v>244</v>
      </c>
      <c r="B151" s="117" t="s">
        <v>202</v>
      </c>
      <c r="C151" s="1" t="s">
        <v>1237</v>
      </c>
      <c r="D151" s="1">
        <v>0.2</v>
      </c>
      <c r="H151" s="3">
        <v>15</v>
      </c>
      <c r="L151" s="1">
        <v>5.3</v>
      </c>
      <c r="P151" s="2" t="s">
        <v>28</v>
      </c>
      <c r="Q151" s="2" t="s">
        <v>29</v>
      </c>
      <c r="R151" s="2" t="s">
        <v>77</v>
      </c>
      <c r="S151" s="2" t="s">
        <v>266</v>
      </c>
      <c r="T151" s="2" t="s">
        <v>1112</v>
      </c>
      <c r="U151" s="2" t="s">
        <v>1113</v>
      </c>
      <c r="V151" s="2" t="s">
        <v>90</v>
      </c>
      <c r="X151" s="2" t="s">
        <v>62</v>
      </c>
      <c r="Y151" s="2" t="s">
        <v>273</v>
      </c>
      <c r="Z151" s="2" t="s">
        <v>48</v>
      </c>
      <c r="AA151" s="2" t="s">
        <v>54</v>
      </c>
      <c r="AB151" s="4">
        <v>2007</v>
      </c>
      <c r="AC151" s="2" t="s">
        <v>268</v>
      </c>
    </row>
    <row r="152" spans="1:30" x14ac:dyDescent="0.25">
      <c r="A152" s="116" t="s">
        <v>244</v>
      </c>
      <c r="B152" s="117" t="s">
        <v>202</v>
      </c>
      <c r="C152" s="1" t="s">
        <v>1237</v>
      </c>
      <c r="D152" s="1">
        <v>0.15</v>
      </c>
      <c r="H152" s="3">
        <v>13</v>
      </c>
      <c r="L152" s="1">
        <v>8.8000000000000007</v>
      </c>
      <c r="P152" s="2" t="s">
        <v>28</v>
      </c>
      <c r="Q152" s="2" t="s">
        <v>29</v>
      </c>
      <c r="R152" s="2" t="s">
        <v>77</v>
      </c>
      <c r="S152" s="2" t="s">
        <v>266</v>
      </c>
      <c r="T152" s="2" t="s">
        <v>1112</v>
      </c>
      <c r="U152" s="2" t="s">
        <v>1113</v>
      </c>
      <c r="V152" s="2" t="s">
        <v>90</v>
      </c>
      <c r="X152" s="2" t="s">
        <v>62</v>
      </c>
      <c r="Y152" s="2" t="s">
        <v>273</v>
      </c>
      <c r="Z152" s="2" t="s">
        <v>48</v>
      </c>
      <c r="AA152" s="2" t="s">
        <v>64</v>
      </c>
      <c r="AB152" s="4">
        <v>2007</v>
      </c>
      <c r="AC152" s="2" t="s">
        <v>269</v>
      </c>
    </row>
    <row r="153" spans="1:30" x14ac:dyDescent="0.25">
      <c r="A153" s="116" t="s">
        <v>244</v>
      </c>
      <c r="B153" s="117" t="s">
        <v>202</v>
      </c>
      <c r="C153" s="1" t="s">
        <v>1237</v>
      </c>
      <c r="D153" s="1">
        <v>0.1</v>
      </c>
      <c r="H153" s="3">
        <v>16</v>
      </c>
      <c r="L153" s="1">
        <v>4</v>
      </c>
      <c r="P153" s="2" t="s">
        <v>28</v>
      </c>
      <c r="Q153" s="2" t="s">
        <v>29</v>
      </c>
      <c r="R153" s="2" t="s">
        <v>77</v>
      </c>
      <c r="S153" s="2" t="s">
        <v>266</v>
      </c>
      <c r="T153" s="2" t="s">
        <v>1112</v>
      </c>
      <c r="U153" s="2" t="s">
        <v>1113</v>
      </c>
      <c r="V153" s="2" t="s">
        <v>90</v>
      </c>
      <c r="X153" s="2" t="s">
        <v>62</v>
      </c>
      <c r="Y153" s="2" t="s">
        <v>273</v>
      </c>
      <c r="Z153" s="2" t="s">
        <v>48</v>
      </c>
      <c r="AA153" s="2" t="s">
        <v>64</v>
      </c>
      <c r="AB153" s="4">
        <v>2008</v>
      </c>
      <c r="AC153" s="2" t="s">
        <v>269</v>
      </c>
    </row>
    <row r="154" spans="1:30" x14ac:dyDescent="0.25">
      <c r="A154" s="116" t="s">
        <v>244</v>
      </c>
      <c r="B154" s="117" t="s">
        <v>202</v>
      </c>
      <c r="C154" s="1" t="s">
        <v>1237</v>
      </c>
      <c r="D154" s="1">
        <v>0.06</v>
      </c>
      <c r="H154" s="3">
        <v>15</v>
      </c>
      <c r="L154" s="1">
        <v>2</v>
      </c>
      <c r="P154" s="2" t="s">
        <v>28</v>
      </c>
      <c r="Q154" s="2" t="s">
        <v>29</v>
      </c>
      <c r="R154" s="2" t="s">
        <v>77</v>
      </c>
      <c r="S154" s="2" t="s">
        <v>266</v>
      </c>
      <c r="T154" s="2" t="s">
        <v>1112</v>
      </c>
      <c r="U154" s="2" t="s">
        <v>1113</v>
      </c>
      <c r="V154" s="2" t="s">
        <v>90</v>
      </c>
      <c r="X154" s="2" t="s">
        <v>62</v>
      </c>
      <c r="Y154" s="2" t="s">
        <v>273</v>
      </c>
      <c r="Z154" s="2" t="s">
        <v>48</v>
      </c>
      <c r="AA154" s="2" t="s">
        <v>49</v>
      </c>
      <c r="AB154" s="4">
        <v>2008</v>
      </c>
      <c r="AC154" s="2" t="s">
        <v>249</v>
      </c>
    </row>
    <row r="155" spans="1:30" x14ac:dyDescent="0.25">
      <c r="A155" s="116" t="s">
        <v>244</v>
      </c>
      <c r="B155" s="117" t="s">
        <v>202</v>
      </c>
      <c r="C155" s="1" t="s">
        <v>1237</v>
      </c>
      <c r="D155" s="1">
        <v>0.05</v>
      </c>
      <c r="H155" s="3">
        <v>11</v>
      </c>
      <c r="L155" s="1">
        <v>11</v>
      </c>
      <c r="P155" s="2" t="s">
        <v>28</v>
      </c>
      <c r="Q155" s="2" t="s">
        <v>29</v>
      </c>
      <c r="R155" s="2" t="s">
        <v>77</v>
      </c>
      <c r="S155" s="2" t="s">
        <v>266</v>
      </c>
      <c r="T155" s="2" t="s">
        <v>1112</v>
      </c>
      <c r="U155" s="2" t="s">
        <v>1113</v>
      </c>
      <c r="V155" s="2" t="s">
        <v>90</v>
      </c>
      <c r="X155" s="2" t="s">
        <v>62</v>
      </c>
      <c r="Y155" s="2" t="s">
        <v>273</v>
      </c>
      <c r="Z155" s="2" t="s">
        <v>48</v>
      </c>
      <c r="AA155" s="2" t="s">
        <v>64</v>
      </c>
      <c r="AB155" s="4">
        <v>2008</v>
      </c>
      <c r="AC155" s="2" t="s">
        <v>65</v>
      </c>
    </row>
    <row r="156" spans="1:30" x14ac:dyDescent="0.25">
      <c r="A156" s="116" t="s">
        <v>244</v>
      </c>
      <c r="B156" s="117" t="s">
        <v>26</v>
      </c>
      <c r="C156" s="1" t="s">
        <v>1405</v>
      </c>
      <c r="D156" s="1">
        <v>0.15</v>
      </c>
      <c r="E156" s="1">
        <v>0.04</v>
      </c>
      <c r="H156" s="3">
        <v>22.25</v>
      </c>
      <c r="I156" s="1">
        <v>8.9</v>
      </c>
      <c r="P156" s="2" t="s">
        <v>28</v>
      </c>
      <c r="Q156" s="2" t="s">
        <v>534</v>
      </c>
      <c r="R156" s="2"/>
      <c r="S156" s="2"/>
      <c r="T156" s="2" t="s">
        <v>1112</v>
      </c>
      <c r="U156" s="2" t="s">
        <v>1410</v>
      </c>
      <c r="V156" s="2" t="s">
        <v>80</v>
      </c>
      <c r="W156" s="2" t="s">
        <v>1408</v>
      </c>
      <c r="X156" s="2" t="s">
        <v>62</v>
      </c>
      <c r="Y156" s="2" t="s">
        <v>1406</v>
      </c>
      <c r="Z156" s="2" t="s">
        <v>48</v>
      </c>
      <c r="AA156" s="2" t="s">
        <v>52</v>
      </c>
      <c r="AB156" s="4">
        <v>2020</v>
      </c>
      <c r="AC156" s="2" t="s">
        <v>631</v>
      </c>
    </row>
    <row r="157" spans="1:30" x14ac:dyDescent="0.25">
      <c r="A157" s="116" t="s">
        <v>244</v>
      </c>
      <c r="B157" s="117" t="s">
        <v>26</v>
      </c>
      <c r="C157" s="1" t="s">
        <v>1405</v>
      </c>
      <c r="D157" s="1">
        <v>0.1</v>
      </c>
      <c r="E157" s="1">
        <v>0.03</v>
      </c>
      <c r="H157" s="3">
        <v>28.95</v>
      </c>
      <c r="I157" s="1">
        <v>12.88</v>
      </c>
      <c r="P157" s="2" t="s">
        <v>28</v>
      </c>
      <c r="Q157" s="2" t="s">
        <v>534</v>
      </c>
      <c r="R157" s="2"/>
      <c r="S157" s="2"/>
      <c r="T157" s="2" t="s">
        <v>1112</v>
      </c>
      <c r="U157" s="2" t="s">
        <v>1410</v>
      </c>
      <c r="V157" s="2" t="s">
        <v>80</v>
      </c>
      <c r="W157" s="2" t="s">
        <v>1409</v>
      </c>
      <c r="X157" s="2" t="s">
        <v>62</v>
      </c>
      <c r="Y157" s="2" t="s">
        <v>1407</v>
      </c>
      <c r="Z157" s="2" t="s">
        <v>48</v>
      </c>
      <c r="AA157" s="2" t="s">
        <v>282</v>
      </c>
      <c r="AB157" s="4">
        <v>2020</v>
      </c>
      <c r="AC157" s="2" t="s">
        <v>1411</v>
      </c>
    </row>
    <row r="158" spans="1:30" s="122" customFormat="1" x14ac:dyDescent="0.25">
      <c r="A158" s="116" t="s">
        <v>244</v>
      </c>
      <c r="B158" s="117" t="s">
        <v>75</v>
      </c>
      <c r="C158" s="1" t="s">
        <v>274</v>
      </c>
      <c r="D158" s="1" t="s">
        <v>275</v>
      </c>
      <c r="E158" s="1"/>
      <c r="F158" s="1"/>
      <c r="G158" s="1"/>
      <c r="H158" s="1" t="s">
        <v>275</v>
      </c>
      <c r="I158" s="1"/>
      <c r="J158" s="1"/>
      <c r="K158" s="1"/>
      <c r="L158" s="1">
        <v>1.17</v>
      </c>
      <c r="M158" s="1">
        <v>0.42</v>
      </c>
      <c r="N158" s="1"/>
      <c r="O158" s="120"/>
      <c r="P158" s="2" t="s">
        <v>28</v>
      </c>
      <c r="Q158" s="2" t="s">
        <v>29</v>
      </c>
      <c r="R158" s="2" t="s">
        <v>30</v>
      </c>
      <c r="S158" s="2" t="s">
        <v>276</v>
      </c>
      <c r="T158" s="2" t="s">
        <v>277</v>
      </c>
      <c r="U158" s="2" t="s">
        <v>278</v>
      </c>
      <c r="V158" s="2" t="s">
        <v>45</v>
      </c>
      <c r="W158" s="2" t="s">
        <v>271</v>
      </c>
      <c r="X158" s="2" t="s">
        <v>46</v>
      </c>
      <c r="Y158" s="2" t="s">
        <v>47</v>
      </c>
      <c r="Z158" s="2" t="s">
        <v>48</v>
      </c>
      <c r="AA158" s="2" t="s">
        <v>52</v>
      </c>
      <c r="AB158" s="4">
        <v>2008</v>
      </c>
      <c r="AC158" s="2" t="s">
        <v>53</v>
      </c>
      <c r="AD158" s="2" t="s">
        <v>279</v>
      </c>
    </row>
    <row r="159" spans="1:30" s="122" customFormat="1" x14ac:dyDescent="0.25">
      <c r="A159" s="116" t="s">
        <v>244</v>
      </c>
      <c r="B159" s="117" t="s">
        <v>75</v>
      </c>
      <c r="C159" s="1" t="s">
        <v>274</v>
      </c>
      <c r="D159" s="1" t="s">
        <v>275</v>
      </c>
      <c r="E159" s="1"/>
      <c r="F159" s="1"/>
      <c r="G159" s="1"/>
      <c r="H159" s="1" t="s">
        <v>275</v>
      </c>
      <c r="I159" s="1"/>
      <c r="J159" s="1"/>
      <c r="K159" s="1"/>
      <c r="L159" s="1">
        <v>0.26</v>
      </c>
      <c r="M159" s="1">
        <v>0.1</v>
      </c>
      <c r="N159" s="1"/>
      <c r="O159" s="120"/>
      <c r="P159" s="2" t="s">
        <v>28</v>
      </c>
      <c r="Q159" s="2" t="s">
        <v>29</v>
      </c>
      <c r="R159" s="2" t="s">
        <v>280</v>
      </c>
      <c r="S159" s="2" t="s">
        <v>281</v>
      </c>
      <c r="T159" s="2" t="s">
        <v>277</v>
      </c>
      <c r="U159" s="2" t="s">
        <v>278</v>
      </c>
      <c r="V159" s="2" t="s">
        <v>80</v>
      </c>
      <c r="W159" s="2"/>
      <c r="X159" s="2" t="s">
        <v>62</v>
      </c>
      <c r="Y159" s="2" t="s">
        <v>135</v>
      </c>
      <c r="Z159" s="2" t="s">
        <v>37</v>
      </c>
      <c r="AA159" s="2" t="s">
        <v>282</v>
      </c>
      <c r="AB159" s="4">
        <v>2008</v>
      </c>
      <c r="AC159" s="2" t="s">
        <v>283</v>
      </c>
      <c r="AD159" s="2" t="s">
        <v>284</v>
      </c>
    </row>
    <row r="160" spans="1:30" x14ac:dyDescent="0.25">
      <c r="A160" s="116" t="s">
        <v>244</v>
      </c>
      <c r="B160" s="117" t="s">
        <v>158</v>
      </c>
      <c r="C160" s="1" t="s">
        <v>285</v>
      </c>
      <c r="D160" s="1">
        <v>0.115</v>
      </c>
      <c r="F160" s="1" t="s">
        <v>286</v>
      </c>
      <c r="H160" s="3">
        <v>14.63</v>
      </c>
      <c r="J160" s="1" t="s">
        <v>287</v>
      </c>
      <c r="L160" s="1">
        <v>9.16</v>
      </c>
      <c r="N160" s="1" t="s">
        <v>288</v>
      </c>
      <c r="P160" s="2" t="s">
        <v>132</v>
      </c>
      <c r="Q160" s="2" t="s">
        <v>29</v>
      </c>
      <c r="R160" s="2" t="s">
        <v>30</v>
      </c>
      <c r="S160" s="2" t="s">
        <v>245</v>
      </c>
      <c r="T160" s="2" t="s">
        <v>1112</v>
      </c>
      <c r="U160" s="2" t="s">
        <v>289</v>
      </c>
      <c r="V160" s="2" t="s">
        <v>290</v>
      </c>
      <c r="X160" s="2" t="s">
        <v>62</v>
      </c>
      <c r="Y160" s="2" t="s">
        <v>291</v>
      </c>
      <c r="Z160" s="2" t="s">
        <v>48</v>
      </c>
      <c r="AA160" s="2" t="s">
        <v>52</v>
      </c>
      <c r="AB160" s="4">
        <v>2013</v>
      </c>
      <c r="AC160" s="2" t="s">
        <v>53</v>
      </c>
    </row>
    <row r="161" spans="1:30" x14ac:dyDescent="0.25">
      <c r="A161" s="116" t="s">
        <v>244</v>
      </c>
      <c r="B161" s="117" t="s">
        <v>158</v>
      </c>
      <c r="C161" s="1" t="s">
        <v>285</v>
      </c>
      <c r="D161" s="1">
        <v>1.4E-2</v>
      </c>
      <c r="F161" s="1" t="s">
        <v>292</v>
      </c>
      <c r="H161" s="3">
        <v>31.45</v>
      </c>
      <c r="J161" s="1" t="s">
        <v>293</v>
      </c>
      <c r="L161" s="1">
        <v>9.16</v>
      </c>
      <c r="N161" s="1" t="s">
        <v>288</v>
      </c>
      <c r="P161" s="2" t="s">
        <v>140</v>
      </c>
      <c r="Q161" s="2" t="s">
        <v>29</v>
      </c>
      <c r="R161" s="2" t="s">
        <v>30</v>
      </c>
      <c r="S161" s="2" t="s">
        <v>245</v>
      </c>
      <c r="T161" s="2" t="s">
        <v>1112</v>
      </c>
      <c r="U161" s="2" t="s">
        <v>289</v>
      </c>
      <c r="V161" s="2" t="s">
        <v>290</v>
      </c>
      <c r="X161" s="2" t="s">
        <v>62</v>
      </c>
      <c r="Y161" s="2" t="s">
        <v>291</v>
      </c>
      <c r="Z161" s="2" t="s">
        <v>48</v>
      </c>
      <c r="AA161" s="2" t="s">
        <v>52</v>
      </c>
      <c r="AB161" s="4">
        <v>2013</v>
      </c>
      <c r="AC161" s="2" t="s">
        <v>53</v>
      </c>
    </row>
    <row r="162" spans="1:30" x14ac:dyDescent="0.25">
      <c r="A162" s="116" t="s">
        <v>244</v>
      </c>
      <c r="B162" s="117" t="s">
        <v>158</v>
      </c>
      <c r="C162" s="1" t="s">
        <v>285</v>
      </c>
      <c r="D162" s="1">
        <v>3.5000000000000003E-2</v>
      </c>
      <c r="F162" s="1" t="s">
        <v>294</v>
      </c>
      <c r="H162" s="3">
        <v>14.63</v>
      </c>
      <c r="J162" s="1" t="s">
        <v>287</v>
      </c>
      <c r="L162" s="1">
        <v>13.62</v>
      </c>
      <c r="N162" s="1" t="s">
        <v>295</v>
      </c>
      <c r="P162" s="2" t="s">
        <v>132</v>
      </c>
      <c r="Q162" s="2" t="s">
        <v>29</v>
      </c>
      <c r="R162" s="2" t="s">
        <v>30</v>
      </c>
      <c r="S162" s="2" t="s">
        <v>245</v>
      </c>
      <c r="T162" s="2" t="s">
        <v>1112</v>
      </c>
      <c r="U162" s="2" t="s">
        <v>289</v>
      </c>
      <c r="V162" s="2" t="s">
        <v>290</v>
      </c>
      <c r="X162" s="2" t="s">
        <v>62</v>
      </c>
      <c r="Y162" s="2" t="s">
        <v>296</v>
      </c>
      <c r="Z162" s="2" t="s">
        <v>48</v>
      </c>
      <c r="AA162" s="2" t="s">
        <v>64</v>
      </c>
      <c r="AB162" s="4">
        <v>2013</v>
      </c>
      <c r="AC162" s="2" t="s">
        <v>270</v>
      </c>
    </row>
    <row r="163" spans="1:30" x14ac:dyDescent="0.25">
      <c r="A163" s="116" t="s">
        <v>244</v>
      </c>
      <c r="B163" s="117" t="s">
        <v>158</v>
      </c>
      <c r="C163" s="1" t="s">
        <v>285</v>
      </c>
      <c r="D163" s="1">
        <v>4.0000000000000001E-3</v>
      </c>
      <c r="F163" s="1" t="s">
        <v>297</v>
      </c>
      <c r="H163" s="3">
        <v>31.45</v>
      </c>
      <c r="J163" s="1" t="s">
        <v>293</v>
      </c>
      <c r="L163" s="1">
        <v>13.62</v>
      </c>
      <c r="N163" s="1" t="s">
        <v>295</v>
      </c>
      <c r="P163" s="2" t="s">
        <v>140</v>
      </c>
      <c r="Q163" s="2" t="s">
        <v>29</v>
      </c>
      <c r="R163" s="2" t="s">
        <v>30</v>
      </c>
      <c r="S163" s="2" t="s">
        <v>245</v>
      </c>
      <c r="T163" s="2" t="s">
        <v>1112</v>
      </c>
      <c r="U163" s="2" t="s">
        <v>289</v>
      </c>
      <c r="V163" s="2" t="s">
        <v>290</v>
      </c>
      <c r="X163" s="2" t="s">
        <v>62</v>
      </c>
      <c r="Y163" s="2" t="s">
        <v>296</v>
      </c>
      <c r="Z163" s="2" t="s">
        <v>48</v>
      </c>
      <c r="AA163" s="2" t="s">
        <v>64</v>
      </c>
      <c r="AB163" s="4">
        <v>2013</v>
      </c>
      <c r="AC163" s="2" t="s">
        <v>270</v>
      </c>
    </row>
    <row r="164" spans="1:30" x14ac:dyDescent="0.25">
      <c r="A164" s="116" t="s">
        <v>244</v>
      </c>
      <c r="B164" s="117" t="s">
        <v>158</v>
      </c>
      <c r="C164" s="1" t="s">
        <v>285</v>
      </c>
      <c r="D164" s="1">
        <v>0.46800000000000003</v>
      </c>
      <c r="F164" s="1" t="s">
        <v>298</v>
      </c>
      <c r="H164" s="3">
        <v>6.22</v>
      </c>
      <c r="J164" s="5" t="s">
        <v>299</v>
      </c>
      <c r="L164" s="1">
        <v>10.41</v>
      </c>
      <c r="N164" s="5" t="s">
        <v>300</v>
      </c>
      <c r="P164" s="2" t="s">
        <v>132</v>
      </c>
      <c r="Q164" s="2" t="s">
        <v>29</v>
      </c>
      <c r="R164" s="2" t="s">
        <v>30</v>
      </c>
      <c r="S164" s="2" t="s">
        <v>245</v>
      </c>
      <c r="T164" s="2" t="s">
        <v>1112</v>
      </c>
      <c r="U164" s="2" t="s">
        <v>289</v>
      </c>
      <c r="V164" s="2" t="s">
        <v>290</v>
      </c>
      <c r="X164" s="2" t="s">
        <v>62</v>
      </c>
      <c r="Y164" s="2" t="s">
        <v>291</v>
      </c>
      <c r="Z164" s="2" t="s">
        <v>48</v>
      </c>
      <c r="AA164" s="2" t="s">
        <v>52</v>
      </c>
      <c r="AB164" s="4">
        <v>2014</v>
      </c>
      <c r="AC164" s="2" t="s">
        <v>301</v>
      </c>
    </row>
    <row r="165" spans="1:30" x14ac:dyDescent="0.25">
      <c r="A165" s="116" t="s">
        <v>244</v>
      </c>
      <c r="B165" s="117" t="s">
        <v>158</v>
      </c>
      <c r="C165" s="1" t="s">
        <v>285</v>
      </c>
      <c r="D165" s="1">
        <v>8.6999999999999994E-2</v>
      </c>
      <c r="F165" s="1" t="s">
        <v>302</v>
      </c>
      <c r="H165" s="3">
        <v>13.37</v>
      </c>
      <c r="J165" s="1" t="s">
        <v>303</v>
      </c>
      <c r="L165" s="1">
        <v>10.41</v>
      </c>
      <c r="N165" s="5" t="s">
        <v>300</v>
      </c>
      <c r="P165" s="2" t="s">
        <v>140</v>
      </c>
      <c r="Q165" s="2" t="s">
        <v>29</v>
      </c>
      <c r="R165" s="2" t="s">
        <v>30</v>
      </c>
      <c r="S165" s="2" t="s">
        <v>245</v>
      </c>
      <c r="T165" s="2" t="s">
        <v>1112</v>
      </c>
      <c r="U165" s="2" t="s">
        <v>289</v>
      </c>
      <c r="V165" s="2" t="s">
        <v>290</v>
      </c>
      <c r="X165" s="2" t="s">
        <v>62</v>
      </c>
      <c r="Y165" s="2" t="s">
        <v>291</v>
      </c>
      <c r="Z165" s="2" t="s">
        <v>48</v>
      </c>
      <c r="AA165" s="2" t="s">
        <v>52</v>
      </c>
      <c r="AB165" s="4">
        <v>2014</v>
      </c>
      <c r="AC165" s="2" t="s">
        <v>301</v>
      </c>
    </row>
    <row r="166" spans="1:30" x14ac:dyDescent="0.25">
      <c r="A166" s="116" t="s">
        <v>244</v>
      </c>
      <c r="B166" s="117" t="s">
        <v>158</v>
      </c>
      <c r="C166" s="1" t="s">
        <v>285</v>
      </c>
      <c r="D166" s="1">
        <v>0.19700000000000001</v>
      </c>
      <c r="F166" s="1" t="s">
        <v>304</v>
      </c>
      <c r="H166" s="3">
        <v>6.22</v>
      </c>
      <c r="J166" s="5" t="s">
        <v>299</v>
      </c>
      <c r="L166" s="1">
        <v>19.96</v>
      </c>
      <c r="N166" s="1" t="s">
        <v>305</v>
      </c>
      <c r="P166" s="2" t="s">
        <v>132</v>
      </c>
      <c r="Q166" s="2" t="s">
        <v>29</v>
      </c>
      <c r="R166" s="2" t="s">
        <v>30</v>
      </c>
      <c r="S166" s="2" t="s">
        <v>245</v>
      </c>
      <c r="T166" s="2" t="s">
        <v>1112</v>
      </c>
      <c r="U166" s="2" t="s">
        <v>289</v>
      </c>
      <c r="V166" s="2" t="s">
        <v>290</v>
      </c>
      <c r="X166" s="2" t="s">
        <v>62</v>
      </c>
      <c r="Y166" s="2" t="s">
        <v>296</v>
      </c>
      <c r="Z166" s="2" t="s">
        <v>48</v>
      </c>
      <c r="AA166" s="2" t="s">
        <v>52</v>
      </c>
      <c r="AB166" s="4">
        <v>2014</v>
      </c>
      <c r="AC166" s="2" t="s">
        <v>306</v>
      </c>
    </row>
    <row r="167" spans="1:30" x14ac:dyDescent="0.25">
      <c r="A167" s="116" t="s">
        <v>244</v>
      </c>
      <c r="B167" s="117" t="s">
        <v>158</v>
      </c>
      <c r="C167" s="1" t="s">
        <v>285</v>
      </c>
      <c r="D167" s="1">
        <v>2.5999999999999999E-2</v>
      </c>
      <c r="F167" s="1" t="s">
        <v>307</v>
      </c>
      <c r="H167" s="3">
        <v>13.37</v>
      </c>
      <c r="J167" s="1" t="s">
        <v>303</v>
      </c>
      <c r="L167" s="1">
        <v>19.96</v>
      </c>
      <c r="N167" s="1" t="s">
        <v>305</v>
      </c>
      <c r="P167" s="2" t="s">
        <v>140</v>
      </c>
      <c r="Q167" s="2" t="s">
        <v>29</v>
      </c>
      <c r="R167" s="2" t="s">
        <v>30</v>
      </c>
      <c r="S167" s="2" t="s">
        <v>245</v>
      </c>
      <c r="T167" s="2" t="s">
        <v>1112</v>
      </c>
      <c r="U167" s="2" t="s">
        <v>289</v>
      </c>
      <c r="V167" s="2" t="s">
        <v>290</v>
      </c>
      <c r="X167" s="2" t="s">
        <v>62</v>
      </c>
      <c r="Y167" s="2" t="s">
        <v>296</v>
      </c>
      <c r="Z167" s="2" t="s">
        <v>48</v>
      </c>
      <c r="AA167" s="2" t="s">
        <v>52</v>
      </c>
      <c r="AB167" s="4">
        <v>2014</v>
      </c>
      <c r="AC167" s="2" t="s">
        <v>306</v>
      </c>
    </row>
    <row r="168" spans="1:30" x14ac:dyDescent="0.25">
      <c r="A168" s="116" t="s">
        <v>244</v>
      </c>
      <c r="B168" s="117" t="s">
        <v>158</v>
      </c>
      <c r="C168" s="1" t="s">
        <v>285</v>
      </c>
      <c r="D168" s="1">
        <v>0.27</v>
      </c>
      <c r="H168" s="3"/>
      <c r="P168" s="1" t="s">
        <v>28</v>
      </c>
      <c r="Q168" s="2" t="s">
        <v>29</v>
      </c>
      <c r="R168" s="1" t="s">
        <v>30</v>
      </c>
      <c r="S168" s="2" t="s">
        <v>308</v>
      </c>
      <c r="T168" s="2" t="s">
        <v>309</v>
      </c>
      <c r="V168" s="2" t="s">
        <v>290</v>
      </c>
      <c r="X168" s="2" t="s">
        <v>62</v>
      </c>
      <c r="Y168" s="2" t="s">
        <v>310</v>
      </c>
      <c r="Z168" s="2" t="s">
        <v>48</v>
      </c>
      <c r="AA168" s="2" t="s">
        <v>311</v>
      </c>
      <c r="AB168" s="4" t="s">
        <v>312</v>
      </c>
      <c r="AD168" s="2" t="s">
        <v>313</v>
      </c>
    </row>
    <row r="169" spans="1:30" x14ac:dyDescent="0.25">
      <c r="A169" s="116" t="s">
        <v>244</v>
      </c>
      <c r="B169" s="117" t="s">
        <v>158</v>
      </c>
      <c r="C169" s="1" t="s">
        <v>285</v>
      </c>
      <c r="D169" s="1">
        <v>0.28999999999999998</v>
      </c>
      <c r="H169" s="3"/>
      <c r="P169" s="1" t="s">
        <v>28</v>
      </c>
      <c r="Q169" s="2" t="s">
        <v>29</v>
      </c>
      <c r="R169" s="1" t="s">
        <v>30</v>
      </c>
      <c r="S169" s="2" t="s">
        <v>308</v>
      </c>
      <c r="T169" s="2" t="s">
        <v>1115</v>
      </c>
      <c r="V169" s="2" t="s">
        <v>290</v>
      </c>
      <c r="X169" s="2" t="s">
        <v>62</v>
      </c>
      <c r="Y169" s="2" t="s">
        <v>310</v>
      </c>
      <c r="Z169" s="2" t="s">
        <v>48</v>
      </c>
      <c r="AA169" s="2" t="s">
        <v>311</v>
      </c>
      <c r="AB169" s="4" t="s">
        <v>312</v>
      </c>
      <c r="AD169" s="2" t="s">
        <v>313</v>
      </c>
    </row>
    <row r="170" spans="1:30" x14ac:dyDescent="0.25">
      <c r="A170" s="116" t="s">
        <v>244</v>
      </c>
      <c r="B170" s="117" t="s">
        <v>158</v>
      </c>
      <c r="C170" s="1" t="s">
        <v>285</v>
      </c>
      <c r="D170" s="1">
        <v>0.01</v>
      </c>
      <c r="H170" s="3"/>
      <c r="P170" s="1" t="s">
        <v>28</v>
      </c>
      <c r="Q170" s="2" t="s">
        <v>29</v>
      </c>
      <c r="R170" s="1" t="s">
        <v>30</v>
      </c>
      <c r="S170" s="2" t="s">
        <v>308</v>
      </c>
      <c r="T170" s="2" t="s">
        <v>1116</v>
      </c>
      <c r="V170" s="2" t="s">
        <v>290</v>
      </c>
      <c r="X170" s="2" t="s">
        <v>62</v>
      </c>
      <c r="Y170" s="2" t="s">
        <v>310</v>
      </c>
      <c r="Z170" s="2" t="s">
        <v>48</v>
      </c>
      <c r="AA170" s="2" t="s">
        <v>311</v>
      </c>
      <c r="AB170" s="4" t="s">
        <v>312</v>
      </c>
      <c r="AD170" s="2" t="s">
        <v>313</v>
      </c>
    </row>
    <row r="171" spans="1:30" ht="15.75" x14ac:dyDescent="0.25">
      <c r="A171" s="116" t="s">
        <v>244</v>
      </c>
      <c r="B171" s="117" t="s">
        <v>26</v>
      </c>
      <c r="C171" s="1" t="s">
        <v>1392</v>
      </c>
      <c r="D171" s="107">
        <v>0.15659509999999999</v>
      </c>
      <c r="E171" s="107">
        <v>2.4268769999999999E-2</v>
      </c>
      <c r="F171" s="1" t="s">
        <v>1337</v>
      </c>
      <c r="H171" s="107">
        <v>22.244639599999999</v>
      </c>
      <c r="I171" s="107">
        <v>0.85576872000000004</v>
      </c>
      <c r="J171" s="107" t="s">
        <v>1355</v>
      </c>
      <c r="L171" s="107">
        <v>14.1503806</v>
      </c>
      <c r="M171" s="107">
        <v>1.54376987</v>
      </c>
      <c r="N171" s="107" t="s">
        <v>1356</v>
      </c>
      <c r="P171" s="2" t="s">
        <v>28</v>
      </c>
      <c r="Q171" s="2" t="s">
        <v>29</v>
      </c>
      <c r="R171" s="2" t="s">
        <v>30</v>
      </c>
      <c r="S171" s="2" t="s">
        <v>1142</v>
      </c>
      <c r="T171" s="2" t="s">
        <v>1112</v>
      </c>
      <c r="U171" s="2" t="s">
        <v>1141</v>
      </c>
      <c r="V171" s="2" t="s">
        <v>90</v>
      </c>
      <c r="W171" s="2" t="s">
        <v>1376</v>
      </c>
      <c r="X171" s="2" t="s">
        <v>56</v>
      </c>
      <c r="Y171" s="2" t="s">
        <v>1374</v>
      </c>
      <c r="Z171" s="2" t="s">
        <v>48</v>
      </c>
      <c r="AA171" s="2" t="s">
        <v>64</v>
      </c>
      <c r="AB171" s="4">
        <v>2019</v>
      </c>
      <c r="AC171" s="2" t="s">
        <v>269</v>
      </c>
      <c r="AD171" s="2" t="s">
        <v>1378</v>
      </c>
    </row>
    <row r="172" spans="1:30" ht="15.75" x14ac:dyDescent="0.25">
      <c r="A172" s="116" t="s">
        <v>244</v>
      </c>
      <c r="B172" s="117" t="s">
        <v>26</v>
      </c>
      <c r="C172" s="1" t="s">
        <v>1392</v>
      </c>
      <c r="D172" s="107">
        <v>8.9079900000000004E-2</v>
      </c>
      <c r="E172" s="107">
        <v>1.485706E-2</v>
      </c>
      <c r="F172" s="1" t="s">
        <v>1338</v>
      </c>
      <c r="H172" s="107">
        <v>22.244639599999999</v>
      </c>
      <c r="I172" s="107">
        <v>0.85576872000000004</v>
      </c>
      <c r="J172" s="107" t="s">
        <v>1355</v>
      </c>
      <c r="L172" s="107">
        <v>14.1503806</v>
      </c>
      <c r="M172" s="107">
        <v>1.54376987</v>
      </c>
      <c r="N172" s="107" t="s">
        <v>1357</v>
      </c>
      <c r="P172" s="2" t="s">
        <v>28</v>
      </c>
      <c r="Q172" s="2" t="s">
        <v>29</v>
      </c>
      <c r="R172" s="2" t="s">
        <v>30</v>
      </c>
      <c r="S172" s="2" t="s">
        <v>1142</v>
      </c>
      <c r="T172" s="2" t="s">
        <v>1112</v>
      </c>
      <c r="U172" s="2" t="s">
        <v>1141</v>
      </c>
      <c r="V172" s="2" t="s">
        <v>90</v>
      </c>
      <c r="W172" s="2" t="s">
        <v>1376</v>
      </c>
      <c r="X172" s="2" t="s">
        <v>56</v>
      </c>
      <c r="Y172" s="2" t="s">
        <v>1374</v>
      </c>
      <c r="Z172" s="2" t="s">
        <v>48</v>
      </c>
      <c r="AA172" s="2" t="s">
        <v>64</v>
      </c>
      <c r="AB172" s="4">
        <v>2019</v>
      </c>
      <c r="AC172" s="2" t="s">
        <v>65</v>
      </c>
      <c r="AD172" s="2" t="s">
        <v>1378</v>
      </c>
    </row>
    <row r="173" spans="1:30" ht="15.75" x14ac:dyDescent="0.25">
      <c r="A173" s="116" t="s">
        <v>244</v>
      </c>
      <c r="B173" s="117" t="s">
        <v>26</v>
      </c>
      <c r="C173" s="1" t="s">
        <v>1392</v>
      </c>
      <c r="D173" s="107">
        <v>9.1362289999999999E-2</v>
      </c>
      <c r="E173" s="107">
        <v>1.471745E-2</v>
      </c>
      <c r="F173" s="1" t="s">
        <v>1339</v>
      </c>
      <c r="H173" s="107">
        <v>22.244639599999999</v>
      </c>
      <c r="I173" s="107">
        <v>0.85576872000000004</v>
      </c>
      <c r="J173" s="107" t="s">
        <v>1355</v>
      </c>
      <c r="L173" s="107">
        <v>0.72586543000000003</v>
      </c>
      <c r="M173" s="107">
        <v>0.50439639999999997</v>
      </c>
      <c r="N173" s="107" t="s">
        <v>1358</v>
      </c>
      <c r="P173" s="2" t="s">
        <v>28</v>
      </c>
      <c r="Q173" s="2" t="s">
        <v>29</v>
      </c>
      <c r="R173" s="2" t="s">
        <v>30</v>
      </c>
      <c r="S173" s="2" t="s">
        <v>1142</v>
      </c>
      <c r="T173" s="2" t="s">
        <v>1112</v>
      </c>
      <c r="U173" s="2" t="s">
        <v>1141</v>
      </c>
      <c r="V173" s="2" t="s">
        <v>90</v>
      </c>
      <c r="W173" s="2" t="s">
        <v>1376</v>
      </c>
      <c r="X173" s="2" t="s">
        <v>56</v>
      </c>
      <c r="Y173" s="2" t="s">
        <v>1374</v>
      </c>
      <c r="Z173" s="2" t="s">
        <v>48</v>
      </c>
      <c r="AA173" s="2" t="s">
        <v>64</v>
      </c>
      <c r="AB173" s="4">
        <v>2019</v>
      </c>
      <c r="AC173" s="2" t="s">
        <v>270</v>
      </c>
      <c r="AD173" s="2" t="s">
        <v>1379</v>
      </c>
    </row>
    <row r="174" spans="1:30" ht="15.75" x14ac:dyDescent="0.25">
      <c r="A174" s="116" t="s">
        <v>244</v>
      </c>
      <c r="B174" s="117" t="s">
        <v>26</v>
      </c>
      <c r="C174" s="1" t="s">
        <v>1392</v>
      </c>
      <c r="D174" s="107">
        <v>9.8420480000000005E-2</v>
      </c>
      <c r="E174" s="107">
        <v>1.43748E-2</v>
      </c>
      <c r="F174" s="1" t="s">
        <v>1340</v>
      </c>
      <c r="H174" s="107">
        <v>22.244639599999999</v>
      </c>
      <c r="I174" s="107">
        <v>0.85576872000000004</v>
      </c>
      <c r="J174" s="107" t="s">
        <v>1355</v>
      </c>
      <c r="L174" s="107">
        <v>1.38070728</v>
      </c>
      <c r="M174" s="107">
        <v>0.65264889999999998</v>
      </c>
      <c r="N174" s="107" t="s">
        <v>1359</v>
      </c>
      <c r="P174" s="2" t="s">
        <v>28</v>
      </c>
      <c r="Q174" s="2" t="s">
        <v>29</v>
      </c>
      <c r="R174" s="2" t="s">
        <v>30</v>
      </c>
      <c r="S174" s="2" t="s">
        <v>1142</v>
      </c>
      <c r="T174" s="2" t="s">
        <v>1112</v>
      </c>
      <c r="U174" s="2" t="s">
        <v>1141</v>
      </c>
      <c r="V174" s="2" t="s">
        <v>90</v>
      </c>
      <c r="W174" s="2" t="s">
        <v>1376</v>
      </c>
      <c r="X174" s="2" t="s">
        <v>56</v>
      </c>
      <c r="Y174" s="2" t="s">
        <v>1374</v>
      </c>
      <c r="Z174" s="2" t="s">
        <v>48</v>
      </c>
      <c r="AA174" s="2" t="s">
        <v>52</v>
      </c>
      <c r="AB174" s="4">
        <v>2019</v>
      </c>
      <c r="AC174" s="2" t="s">
        <v>357</v>
      </c>
      <c r="AD174" s="2" t="s">
        <v>1379</v>
      </c>
    </row>
    <row r="175" spans="1:30" ht="15.75" x14ac:dyDescent="0.25">
      <c r="A175" s="116" t="s">
        <v>244</v>
      </c>
      <c r="B175" s="117" t="s">
        <v>26</v>
      </c>
      <c r="C175" s="1" t="s">
        <v>1392</v>
      </c>
      <c r="D175" s="107">
        <v>9.0961609999999998E-2</v>
      </c>
      <c r="E175" s="107">
        <v>1.474115E-2</v>
      </c>
      <c r="F175" s="1" t="s">
        <v>1341</v>
      </c>
      <c r="H175" s="107">
        <v>22.244639599999999</v>
      </c>
      <c r="I175" s="107">
        <v>0.85576872000000004</v>
      </c>
      <c r="J175" s="107" t="s">
        <v>1355</v>
      </c>
      <c r="L175" s="107">
        <v>0.77172271999999997</v>
      </c>
      <c r="M175" s="107">
        <v>0.51781440999999995</v>
      </c>
      <c r="N175" s="107" t="s">
        <v>1360</v>
      </c>
      <c r="P175" s="2" t="s">
        <v>28</v>
      </c>
      <c r="Q175" s="2" t="s">
        <v>29</v>
      </c>
      <c r="R175" s="2" t="s">
        <v>30</v>
      </c>
      <c r="S175" s="2" t="s">
        <v>1142</v>
      </c>
      <c r="T175" s="2" t="s">
        <v>1112</v>
      </c>
      <c r="U175" s="2" t="s">
        <v>1141</v>
      </c>
      <c r="V175" s="2" t="s">
        <v>90</v>
      </c>
      <c r="W175" s="2" t="s">
        <v>1376</v>
      </c>
      <c r="X175" s="2" t="s">
        <v>56</v>
      </c>
      <c r="Y175" s="2" t="s">
        <v>1374</v>
      </c>
      <c r="Z175" s="2" t="s">
        <v>48</v>
      </c>
      <c r="AA175" s="2" t="s">
        <v>54</v>
      </c>
      <c r="AB175" s="4">
        <v>2019</v>
      </c>
      <c r="AC175" s="2" t="s">
        <v>268</v>
      </c>
      <c r="AD175" s="2" t="s">
        <v>1379</v>
      </c>
    </row>
    <row r="176" spans="1:30" ht="15.75" x14ac:dyDescent="0.25">
      <c r="A176" s="116" t="s">
        <v>244</v>
      </c>
      <c r="B176" s="117" t="s">
        <v>26</v>
      </c>
      <c r="C176" s="1" t="s">
        <v>1392</v>
      </c>
      <c r="D176" s="107">
        <v>9.9174020000000002E-2</v>
      </c>
      <c r="E176" s="107">
        <v>1.4348410000000001E-2</v>
      </c>
      <c r="F176" s="1" t="s">
        <v>1342</v>
      </c>
      <c r="H176" s="107">
        <v>22.244639599999999</v>
      </c>
      <c r="I176" s="107">
        <v>0.85576872000000004</v>
      </c>
      <c r="J176" s="107" t="s">
        <v>1355</v>
      </c>
      <c r="L176" s="107">
        <v>2.9759843400000001</v>
      </c>
      <c r="M176" s="107">
        <v>0.94108453999999997</v>
      </c>
      <c r="N176" s="107" t="s">
        <v>1361</v>
      </c>
      <c r="P176" s="2" t="s">
        <v>28</v>
      </c>
      <c r="Q176" s="2" t="s">
        <v>29</v>
      </c>
      <c r="R176" s="2" t="s">
        <v>30</v>
      </c>
      <c r="S176" s="2" t="s">
        <v>1142</v>
      </c>
      <c r="T176" s="2" t="s">
        <v>1112</v>
      </c>
      <c r="U176" s="2" t="s">
        <v>1141</v>
      </c>
      <c r="V176" s="2" t="s">
        <v>90</v>
      </c>
      <c r="W176" s="2" t="s">
        <v>1376</v>
      </c>
      <c r="X176" s="2" t="s">
        <v>46</v>
      </c>
      <c r="Y176" s="2" t="s">
        <v>1374</v>
      </c>
      <c r="Z176" s="2" t="s">
        <v>48</v>
      </c>
      <c r="AA176" s="2" t="s">
        <v>49</v>
      </c>
      <c r="AB176" s="4">
        <v>2020</v>
      </c>
      <c r="AC176" s="2" t="s">
        <v>50</v>
      </c>
      <c r="AD176" s="2" t="s">
        <v>1379</v>
      </c>
    </row>
    <row r="177" spans="1:30" ht="15.75" x14ac:dyDescent="0.25">
      <c r="A177" s="116" t="s">
        <v>244</v>
      </c>
      <c r="B177" s="117" t="s">
        <v>26</v>
      </c>
      <c r="C177" s="1" t="s">
        <v>1392</v>
      </c>
      <c r="D177" s="107">
        <v>0.113639</v>
      </c>
      <c r="E177" s="107">
        <v>1.439445E-2</v>
      </c>
      <c r="F177" s="1" t="s">
        <v>1343</v>
      </c>
      <c r="H177" s="107">
        <v>22.244639599999999</v>
      </c>
      <c r="I177" s="107">
        <v>0.85576872000000004</v>
      </c>
      <c r="J177" s="107" t="s">
        <v>1355</v>
      </c>
      <c r="L177" s="107">
        <v>10.458167</v>
      </c>
      <c r="M177" s="107">
        <v>1.73607691</v>
      </c>
      <c r="N177" s="107" t="s">
        <v>1362</v>
      </c>
      <c r="P177" s="2" t="s">
        <v>28</v>
      </c>
      <c r="Q177" s="2" t="s">
        <v>29</v>
      </c>
      <c r="R177" s="2" t="s">
        <v>30</v>
      </c>
      <c r="S177" s="2" t="s">
        <v>1142</v>
      </c>
      <c r="T177" s="2" t="s">
        <v>1112</v>
      </c>
      <c r="U177" s="2" t="s">
        <v>1141</v>
      </c>
      <c r="V177" s="2" t="s">
        <v>90</v>
      </c>
      <c r="W177" s="2" t="s">
        <v>1376</v>
      </c>
      <c r="X177" s="2" t="s">
        <v>46</v>
      </c>
      <c r="Y177" s="2" t="s">
        <v>1374</v>
      </c>
      <c r="Z177" s="2" t="s">
        <v>48</v>
      </c>
      <c r="AA177" s="2" t="s">
        <v>52</v>
      </c>
      <c r="AB177" s="4">
        <v>2020</v>
      </c>
      <c r="AC177" s="2" t="s">
        <v>406</v>
      </c>
      <c r="AD177" s="2" t="s">
        <v>1379</v>
      </c>
    </row>
    <row r="178" spans="1:30" ht="15.75" x14ac:dyDescent="0.25">
      <c r="A178" s="116" t="s">
        <v>244</v>
      </c>
      <c r="B178" s="117" t="s">
        <v>26</v>
      </c>
      <c r="C178" s="1" t="s">
        <v>1392</v>
      </c>
      <c r="D178" s="107">
        <v>0.1210244</v>
      </c>
      <c r="E178" s="107">
        <v>1.492044E-2</v>
      </c>
      <c r="F178" s="1" t="s">
        <v>1344</v>
      </c>
      <c r="H178" s="107">
        <v>22.244639599999999</v>
      </c>
      <c r="I178" s="107">
        <v>0.85576872000000004</v>
      </c>
      <c r="J178" s="107" t="s">
        <v>1355</v>
      </c>
      <c r="L178" s="107">
        <v>12.3925666</v>
      </c>
      <c r="M178" s="107">
        <v>1.8712908100000001</v>
      </c>
      <c r="N178" s="107" t="s">
        <v>1363</v>
      </c>
      <c r="P178" s="2" t="s">
        <v>28</v>
      </c>
      <c r="Q178" s="2" t="s">
        <v>29</v>
      </c>
      <c r="R178" s="2" t="s">
        <v>30</v>
      </c>
      <c r="S178" s="2" t="s">
        <v>1142</v>
      </c>
      <c r="T178" s="2" t="s">
        <v>1112</v>
      </c>
      <c r="U178" s="2" t="s">
        <v>1141</v>
      </c>
      <c r="V178" s="2" t="s">
        <v>90</v>
      </c>
      <c r="W178" s="2" t="s">
        <v>1376</v>
      </c>
      <c r="X178" s="2" t="s">
        <v>46</v>
      </c>
      <c r="Y178" s="2" t="s">
        <v>1374</v>
      </c>
      <c r="Z178" s="2" t="s">
        <v>48</v>
      </c>
      <c r="AA178" s="2" t="s">
        <v>52</v>
      </c>
      <c r="AB178" s="4">
        <v>2020</v>
      </c>
      <c r="AC178" s="2" t="s">
        <v>394</v>
      </c>
      <c r="AD178" s="2" t="s">
        <v>1379</v>
      </c>
    </row>
    <row r="179" spans="1:30" ht="15.75" x14ac:dyDescent="0.25">
      <c r="A179" s="116" t="s">
        <v>244</v>
      </c>
      <c r="B179" s="117" t="s">
        <v>26</v>
      </c>
      <c r="C179" s="1" t="s">
        <v>1392</v>
      </c>
      <c r="D179" s="107">
        <v>0.13604189999999999</v>
      </c>
      <c r="E179" s="107">
        <v>1.7159000000000001E-2</v>
      </c>
      <c r="F179" s="1" t="s">
        <v>1345</v>
      </c>
      <c r="H179" s="107">
        <v>22.244639599999999</v>
      </c>
      <c r="I179" s="107">
        <v>0.85576872000000004</v>
      </c>
      <c r="J179" s="107" t="s">
        <v>1355</v>
      </c>
      <c r="L179" s="107">
        <v>11.242202799999999</v>
      </c>
      <c r="M179" s="107">
        <v>1.7300723</v>
      </c>
      <c r="N179" s="107" t="s">
        <v>1364</v>
      </c>
      <c r="P179" s="2" t="s">
        <v>28</v>
      </c>
      <c r="Q179" s="2" t="s">
        <v>29</v>
      </c>
      <c r="R179" s="2" t="s">
        <v>30</v>
      </c>
      <c r="S179" s="2" t="s">
        <v>1142</v>
      </c>
      <c r="T179" s="2" t="s">
        <v>1112</v>
      </c>
      <c r="U179" s="2" t="s">
        <v>1141</v>
      </c>
      <c r="V179" s="2" t="s">
        <v>90</v>
      </c>
      <c r="W179" s="2" t="s">
        <v>1376</v>
      </c>
      <c r="X179" s="2" t="s">
        <v>46</v>
      </c>
      <c r="Y179" s="2" t="s">
        <v>1374</v>
      </c>
      <c r="Z179" s="2" t="s">
        <v>48</v>
      </c>
      <c r="AA179" s="2" t="s">
        <v>54</v>
      </c>
      <c r="AB179" s="4">
        <v>2020</v>
      </c>
      <c r="AC179" s="2" t="s">
        <v>268</v>
      </c>
      <c r="AD179" s="2" t="s">
        <v>1379</v>
      </c>
    </row>
    <row r="180" spans="1:30" ht="15.75" x14ac:dyDescent="0.25">
      <c r="A180" s="116" t="s">
        <v>244</v>
      </c>
      <c r="B180" s="117" t="s">
        <v>26</v>
      </c>
      <c r="C180" s="1" t="s">
        <v>1392</v>
      </c>
      <c r="D180" s="107">
        <v>0.14720730000000001</v>
      </c>
      <c r="E180" s="107">
        <v>1.974387E-2</v>
      </c>
      <c r="F180" s="1" t="s">
        <v>1346</v>
      </c>
      <c r="H180" s="107">
        <v>22.244639599999999</v>
      </c>
      <c r="I180" s="107">
        <v>0.85576872000000004</v>
      </c>
      <c r="J180" s="107" t="s">
        <v>1355</v>
      </c>
      <c r="L180" s="107">
        <v>13.038568</v>
      </c>
      <c r="M180" s="107">
        <v>1.85000195</v>
      </c>
      <c r="N180" s="107" t="s">
        <v>1365</v>
      </c>
      <c r="P180" s="2" t="s">
        <v>28</v>
      </c>
      <c r="Q180" s="2" t="s">
        <v>29</v>
      </c>
      <c r="R180" s="2" t="s">
        <v>30</v>
      </c>
      <c r="S180" s="2" t="s">
        <v>1142</v>
      </c>
      <c r="T180" s="2" t="s">
        <v>1112</v>
      </c>
      <c r="U180" s="2" t="s">
        <v>1141</v>
      </c>
      <c r="V180" s="2" t="s">
        <v>90</v>
      </c>
      <c r="W180" s="2" t="s">
        <v>1376</v>
      </c>
      <c r="X180" s="2" t="s">
        <v>46</v>
      </c>
      <c r="Y180" s="2" t="s">
        <v>1374</v>
      </c>
      <c r="Z180" s="2" t="s">
        <v>48</v>
      </c>
      <c r="AA180" s="2" t="s">
        <v>49</v>
      </c>
      <c r="AB180" s="4">
        <v>2021</v>
      </c>
      <c r="AC180" s="2" t="s">
        <v>50</v>
      </c>
      <c r="AD180" s="2" t="s">
        <v>1379</v>
      </c>
    </row>
    <row r="181" spans="1:30" ht="17.100000000000001" customHeight="1" x14ac:dyDescent="0.25">
      <c r="A181" s="116" t="s">
        <v>244</v>
      </c>
      <c r="B181" s="117" t="s">
        <v>26</v>
      </c>
      <c r="C181" s="1" t="s">
        <v>1392</v>
      </c>
      <c r="D181" s="107">
        <v>2.7338629999999999E-2</v>
      </c>
      <c r="E181" s="107">
        <v>6.4640679999999999E-3</v>
      </c>
      <c r="F181" s="1" t="s">
        <v>1347</v>
      </c>
      <c r="H181" s="107">
        <v>22.244639599999999</v>
      </c>
      <c r="I181" s="107">
        <v>0.85576872000000004</v>
      </c>
      <c r="J181" s="107" t="s">
        <v>1355</v>
      </c>
      <c r="L181" s="107">
        <v>25.841207579999999</v>
      </c>
      <c r="M181" s="107">
        <v>5.6522600750000001</v>
      </c>
      <c r="N181" s="107" t="s">
        <v>1366</v>
      </c>
      <c r="P181" s="2" t="s">
        <v>28</v>
      </c>
      <c r="Q181" s="2" t="s">
        <v>29</v>
      </c>
      <c r="R181" s="2" t="s">
        <v>30</v>
      </c>
      <c r="S181" s="2" t="s">
        <v>1142</v>
      </c>
      <c r="T181" s="2" t="s">
        <v>1112</v>
      </c>
      <c r="U181" s="2" t="s">
        <v>1141</v>
      </c>
      <c r="V181" s="2" t="s">
        <v>90</v>
      </c>
      <c r="W181" s="2" t="s">
        <v>1377</v>
      </c>
      <c r="X181" s="2" t="s">
        <v>56</v>
      </c>
      <c r="Y181" s="2" t="s">
        <v>1375</v>
      </c>
      <c r="Z181" s="2" t="s">
        <v>48</v>
      </c>
      <c r="AA181" s="2" t="s">
        <v>64</v>
      </c>
      <c r="AB181" s="4">
        <v>2019</v>
      </c>
      <c r="AC181" s="2" t="s">
        <v>269</v>
      </c>
      <c r="AD181" s="2" t="s">
        <v>1378</v>
      </c>
    </row>
    <row r="182" spans="1:30" ht="15.75" x14ac:dyDescent="0.25">
      <c r="A182" s="116" t="s">
        <v>244</v>
      </c>
      <c r="B182" s="117" t="s">
        <v>26</v>
      </c>
      <c r="C182" s="1" t="s">
        <v>1392</v>
      </c>
      <c r="D182" s="107">
        <v>2.7338629999999999E-2</v>
      </c>
      <c r="E182" s="107">
        <v>6.4640679999999999E-3</v>
      </c>
      <c r="F182" s="1" t="s">
        <v>1347</v>
      </c>
      <c r="H182" s="107">
        <v>22.244639599999999</v>
      </c>
      <c r="I182" s="107">
        <v>0.85576872000000004</v>
      </c>
      <c r="J182" s="107" t="s">
        <v>1355</v>
      </c>
      <c r="L182" s="107">
        <v>25.841207579999999</v>
      </c>
      <c r="M182" s="107">
        <v>5.6522600750000001</v>
      </c>
      <c r="N182" s="107" t="s">
        <v>1366</v>
      </c>
      <c r="P182" s="2" t="s">
        <v>28</v>
      </c>
      <c r="Q182" s="2" t="s">
        <v>29</v>
      </c>
      <c r="R182" s="2" t="s">
        <v>30</v>
      </c>
      <c r="S182" s="2" t="s">
        <v>1142</v>
      </c>
      <c r="T182" s="2" t="s">
        <v>1112</v>
      </c>
      <c r="U182" s="2" t="s">
        <v>1141</v>
      </c>
      <c r="V182" s="2" t="s">
        <v>90</v>
      </c>
      <c r="W182" s="2" t="s">
        <v>1377</v>
      </c>
      <c r="X182" s="2" t="s">
        <v>56</v>
      </c>
      <c r="Y182" s="2" t="s">
        <v>1375</v>
      </c>
      <c r="Z182" s="2" t="s">
        <v>48</v>
      </c>
      <c r="AA182" s="2" t="s">
        <v>64</v>
      </c>
      <c r="AB182" s="4">
        <v>2019</v>
      </c>
      <c r="AC182" s="2" t="s">
        <v>65</v>
      </c>
      <c r="AD182" s="2" t="s">
        <v>1378</v>
      </c>
    </row>
    <row r="183" spans="1:30" ht="15.75" x14ac:dyDescent="0.25">
      <c r="A183" s="116" t="s">
        <v>244</v>
      </c>
      <c r="B183" s="117" t="s">
        <v>26</v>
      </c>
      <c r="C183" s="1" t="s">
        <v>1392</v>
      </c>
      <c r="D183" s="107">
        <v>2.8153959999999999E-2</v>
      </c>
      <c r="E183" s="107">
        <v>6.5024430000000001E-3</v>
      </c>
      <c r="F183" s="1" t="s">
        <v>1348</v>
      </c>
      <c r="H183" s="107">
        <v>22.244639599999999</v>
      </c>
      <c r="I183" s="107">
        <v>0.85576872000000004</v>
      </c>
      <c r="J183" s="107" t="s">
        <v>1355</v>
      </c>
      <c r="L183" s="107">
        <v>0.51455119999999999</v>
      </c>
      <c r="M183" s="107">
        <v>0.77341331599999996</v>
      </c>
      <c r="N183" s="107" t="s">
        <v>1367</v>
      </c>
      <c r="P183" s="2" t="s">
        <v>28</v>
      </c>
      <c r="Q183" s="2" t="s">
        <v>29</v>
      </c>
      <c r="R183" s="2" t="s">
        <v>30</v>
      </c>
      <c r="S183" s="2" t="s">
        <v>1142</v>
      </c>
      <c r="T183" s="2" t="s">
        <v>1112</v>
      </c>
      <c r="U183" s="2" t="s">
        <v>1141</v>
      </c>
      <c r="V183" s="2" t="s">
        <v>90</v>
      </c>
      <c r="W183" s="2" t="s">
        <v>1377</v>
      </c>
      <c r="X183" s="2" t="s">
        <v>56</v>
      </c>
      <c r="Y183" s="2" t="s">
        <v>1375</v>
      </c>
      <c r="Z183" s="2" t="s">
        <v>48</v>
      </c>
      <c r="AA183" s="2" t="s">
        <v>52</v>
      </c>
      <c r="AB183" s="4">
        <v>2019</v>
      </c>
      <c r="AC183" s="2" t="s">
        <v>357</v>
      </c>
      <c r="AD183" s="2" t="s">
        <v>1379</v>
      </c>
    </row>
    <row r="184" spans="1:30" ht="15.75" x14ac:dyDescent="0.25">
      <c r="A184" s="116" t="s">
        <v>244</v>
      </c>
      <c r="B184" s="117" t="s">
        <v>26</v>
      </c>
      <c r="C184" s="1" t="s">
        <v>1392</v>
      </c>
      <c r="D184" s="107">
        <v>3.1843490000000002E-2</v>
      </c>
      <c r="E184" s="107">
        <v>6.7334860000000003E-3</v>
      </c>
      <c r="F184" s="1" t="s">
        <v>1349</v>
      </c>
      <c r="H184" s="107">
        <v>22.244639599999999</v>
      </c>
      <c r="I184" s="107">
        <v>0.85576872000000004</v>
      </c>
      <c r="J184" s="107" t="s">
        <v>1355</v>
      </c>
      <c r="L184" s="107">
        <v>0.82132311000000002</v>
      </c>
      <c r="M184" s="107">
        <v>0.81102297499999998</v>
      </c>
      <c r="N184" s="107" t="s">
        <v>1368</v>
      </c>
      <c r="P184" s="2" t="s">
        <v>28</v>
      </c>
      <c r="Q184" s="2" t="s">
        <v>29</v>
      </c>
      <c r="R184" s="2" t="s">
        <v>30</v>
      </c>
      <c r="S184" s="2" t="s">
        <v>1142</v>
      </c>
      <c r="T184" s="2" t="s">
        <v>1112</v>
      </c>
      <c r="U184" s="2" t="s">
        <v>1141</v>
      </c>
      <c r="V184" s="2" t="s">
        <v>90</v>
      </c>
      <c r="W184" s="2" t="s">
        <v>1377</v>
      </c>
      <c r="X184" s="2" t="s">
        <v>56</v>
      </c>
      <c r="Y184" s="2" t="s">
        <v>1375</v>
      </c>
      <c r="Z184" s="2" t="s">
        <v>48</v>
      </c>
      <c r="AA184" s="2" t="s">
        <v>54</v>
      </c>
      <c r="AB184" s="4">
        <v>2019</v>
      </c>
      <c r="AC184" s="2" t="s">
        <v>268</v>
      </c>
      <c r="AD184" s="2" t="s">
        <v>1379</v>
      </c>
    </row>
    <row r="185" spans="1:30" ht="15.75" x14ac:dyDescent="0.25">
      <c r="A185" s="116" t="s">
        <v>244</v>
      </c>
      <c r="B185" s="117" t="s">
        <v>26</v>
      </c>
      <c r="C185" s="1" t="s">
        <v>1392</v>
      </c>
      <c r="D185" s="107">
        <v>3.6378149999999998E-2</v>
      </c>
      <c r="E185" s="107">
        <v>7.2023809999999999E-3</v>
      </c>
      <c r="F185" s="1" t="s">
        <v>1350</v>
      </c>
      <c r="H185" s="107">
        <v>22.244639599999999</v>
      </c>
      <c r="I185" s="107">
        <v>0.85576872000000004</v>
      </c>
      <c r="J185" s="107" t="s">
        <v>1355</v>
      </c>
      <c r="L185" s="107">
        <v>1.2905526</v>
      </c>
      <c r="M185" s="107">
        <v>0.90276944000000003</v>
      </c>
      <c r="N185" s="107" t="s">
        <v>1369</v>
      </c>
      <c r="P185" s="2" t="s">
        <v>28</v>
      </c>
      <c r="Q185" s="2" t="s">
        <v>29</v>
      </c>
      <c r="R185" s="2" t="s">
        <v>30</v>
      </c>
      <c r="S185" s="2" t="s">
        <v>1142</v>
      </c>
      <c r="T185" s="2" t="s">
        <v>1112</v>
      </c>
      <c r="U185" s="2" t="s">
        <v>1141</v>
      </c>
      <c r="V185" s="2" t="s">
        <v>90</v>
      </c>
      <c r="W185" s="2" t="s">
        <v>1377</v>
      </c>
      <c r="X185" s="2" t="s">
        <v>46</v>
      </c>
      <c r="Y185" s="2" t="s">
        <v>1375</v>
      </c>
      <c r="Z185" s="2" t="s">
        <v>48</v>
      </c>
      <c r="AA185" s="2" t="s">
        <v>49</v>
      </c>
      <c r="AB185" s="4">
        <v>2020</v>
      </c>
      <c r="AC185" s="2" t="s">
        <v>50</v>
      </c>
      <c r="AD185" s="2" t="s">
        <v>1379</v>
      </c>
    </row>
    <row r="186" spans="1:30" ht="15.75" x14ac:dyDescent="0.25">
      <c r="A186" s="116" t="s">
        <v>244</v>
      </c>
      <c r="B186" s="117" t="s">
        <v>26</v>
      </c>
      <c r="C186" s="1" t="s">
        <v>1392</v>
      </c>
      <c r="D186" s="107">
        <v>4.0531869999999998E-2</v>
      </c>
      <c r="E186" s="107">
        <v>7.8599900000000007E-3</v>
      </c>
      <c r="F186" s="1" t="s">
        <v>1351</v>
      </c>
      <c r="H186" s="107">
        <v>22.244639599999999</v>
      </c>
      <c r="I186" s="107">
        <v>0.85576872000000004</v>
      </c>
      <c r="J186" s="107" t="s">
        <v>1355</v>
      </c>
      <c r="L186" s="107">
        <v>4.7084257000000003</v>
      </c>
      <c r="M186" s="107">
        <v>1.6317537200000001</v>
      </c>
      <c r="N186" s="107" t="s">
        <v>1370</v>
      </c>
      <c r="P186" s="2" t="s">
        <v>28</v>
      </c>
      <c r="Q186" s="2" t="s">
        <v>29</v>
      </c>
      <c r="R186" s="2" t="s">
        <v>30</v>
      </c>
      <c r="S186" s="2" t="s">
        <v>1142</v>
      </c>
      <c r="T186" s="2" t="s">
        <v>1112</v>
      </c>
      <c r="U186" s="2" t="s">
        <v>1141</v>
      </c>
      <c r="V186" s="2" t="s">
        <v>90</v>
      </c>
      <c r="W186" s="2" t="s">
        <v>1377</v>
      </c>
      <c r="X186" s="2" t="s">
        <v>46</v>
      </c>
      <c r="Y186" s="2" t="s">
        <v>1375</v>
      </c>
      <c r="Z186" s="2" t="s">
        <v>48</v>
      </c>
      <c r="AA186" s="2" t="s">
        <v>52</v>
      </c>
      <c r="AB186" s="4">
        <v>2020</v>
      </c>
      <c r="AC186" s="2" t="s">
        <v>406</v>
      </c>
      <c r="AD186" s="2" t="s">
        <v>1379</v>
      </c>
    </row>
    <row r="187" spans="1:30" ht="15.75" x14ac:dyDescent="0.25">
      <c r="A187" s="116" t="s">
        <v>244</v>
      </c>
      <c r="B187" s="117" t="s">
        <v>26</v>
      </c>
      <c r="C187" s="1" t="s">
        <v>1392</v>
      </c>
      <c r="D187" s="107">
        <v>4.487783E-2</v>
      </c>
      <c r="E187" s="107">
        <v>8.7985589999999992E-3</v>
      </c>
      <c r="F187" s="1" t="s">
        <v>1352</v>
      </c>
      <c r="H187" s="107">
        <v>22.244639599999999</v>
      </c>
      <c r="I187" s="107">
        <v>0.85576872000000004</v>
      </c>
      <c r="J187" s="107" t="s">
        <v>1355</v>
      </c>
      <c r="L187" s="107">
        <v>11.781818550000001</v>
      </c>
      <c r="M187" s="107">
        <v>2.7285858799999998</v>
      </c>
      <c r="N187" s="107" t="s">
        <v>1371</v>
      </c>
      <c r="P187" s="2" t="s">
        <v>28</v>
      </c>
      <c r="Q187" s="2" t="s">
        <v>29</v>
      </c>
      <c r="R187" s="2" t="s">
        <v>30</v>
      </c>
      <c r="S187" s="2" t="s">
        <v>1142</v>
      </c>
      <c r="T187" s="2" t="s">
        <v>1112</v>
      </c>
      <c r="U187" s="2" t="s">
        <v>1141</v>
      </c>
      <c r="V187" s="2" t="s">
        <v>90</v>
      </c>
      <c r="W187" s="2" t="s">
        <v>1377</v>
      </c>
      <c r="X187" s="2" t="s">
        <v>46</v>
      </c>
      <c r="Y187" s="2" t="s">
        <v>1375</v>
      </c>
      <c r="Z187" s="2" t="s">
        <v>48</v>
      </c>
      <c r="AA187" s="2" t="s">
        <v>52</v>
      </c>
      <c r="AB187" s="4">
        <v>2020</v>
      </c>
      <c r="AC187" s="2" t="s">
        <v>394</v>
      </c>
      <c r="AD187" s="2" t="s">
        <v>1379</v>
      </c>
    </row>
    <row r="188" spans="1:30" ht="15.75" x14ac:dyDescent="0.25">
      <c r="A188" s="116" t="s">
        <v>244</v>
      </c>
      <c r="B188" s="117" t="s">
        <v>26</v>
      </c>
      <c r="C188" s="1" t="s">
        <v>1392</v>
      </c>
      <c r="D188" s="107">
        <v>4.9494740000000002E-2</v>
      </c>
      <c r="E188" s="107">
        <v>1.0063600000000001E-2</v>
      </c>
      <c r="F188" s="1" t="s">
        <v>1353</v>
      </c>
      <c r="H188" s="107">
        <v>22.244639599999999</v>
      </c>
      <c r="I188" s="107">
        <v>0.85576872000000004</v>
      </c>
      <c r="J188" s="107" t="s">
        <v>1355</v>
      </c>
      <c r="L188" s="107">
        <v>11.75713236</v>
      </c>
      <c r="M188" s="107">
        <v>2.6588607799999999</v>
      </c>
      <c r="N188" s="107" t="s">
        <v>1372</v>
      </c>
      <c r="P188" s="2" t="s">
        <v>28</v>
      </c>
      <c r="Q188" s="2" t="s">
        <v>29</v>
      </c>
      <c r="R188" s="2" t="s">
        <v>30</v>
      </c>
      <c r="S188" s="2" t="s">
        <v>1142</v>
      </c>
      <c r="T188" s="2" t="s">
        <v>1112</v>
      </c>
      <c r="U188" s="2" t="s">
        <v>1141</v>
      </c>
      <c r="V188" s="2" t="s">
        <v>90</v>
      </c>
      <c r="W188" s="2" t="s">
        <v>1377</v>
      </c>
      <c r="X188" s="2" t="s">
        <v>46</v>
      </c>
      <c r="Y188" s="2" t="s">
        <v>1375</v>
      </c>
      <c r="Z188" s="2" t="s">
        <v>48</v>
      </c>
      <c r="AA188" s="2" t="s">
        <v>54</v>
      </c>
      <c r="AB188" s="4">
        <v>2020</v>
      </c>
      <c r="AC188" s="2" t="s">
        <v>268</v>
      </c>
      <c r="AD188" s="2" t="s">
        <v>1379</v>
      </c>
    </row>
    <row r="189" spans="1:30" ht="17.100000000000001" customHeight="1" x14ac:dyDescent="0.25">
      <c r="A189" s="116" t="s">
        <v>244</v>
      </c>
      <c r="B189" s="117" t="s">
        <v>26</v>
      </c>
      <c r="C189" s="1" t="s">
        <v>1392</v>
      </c>
      <c r="D189" s="107">
        <v>5.4000909999999999E-2</v>
      </c>
      <c r="E189" s="107">
        <v>1.1533160000000001E-2</v>
      </c>
      <c r="F189" s="1" t="s">
        <v>1354</v>
      </c>
      <c r="H189" s="107">
        <v>22.244639599999999</v>
      </c>
      <c r="I189" s="107">
        <v>0.85576872000000004</v>
      </c>
      <c r="J189" s="107" t="s">
        <v>1355</v>
      </c>
      <c r="L189" s="107">
        <v>10.97330432</v>
      </c>
      <c r="M189" s="107">
        <v>2.4967176000000002</v>
      </c>
      <c r="N189" s="107" t="s">
        <v>1373</v>
      </c>
      <c r="P189" s="2" t="s">
        <v>28</v>
      </c>
      <c r="Q189" s="2" t="s">
        <v>29</v>
      </c>
      <c r="R189" s="2" t="s">
        <v>30</v>
      </c>
      <c r="S189" s="2" t="s">
        <v>1142</v>
      </c>
      <c r="T189" s="2" t="s">
        <v>1112</v>
      </c>
      <c r="U189" s="2" t="s">
        <v>1141</v>
      </c>
      <c r="V189" s="2" t="s">
        <v>90</v>
      </c>
      <c r="W189" s="2" t="s">
        <v>1377</v>
      </c>
      <c r="X189" s="2" t="s">
        <v>46</v>
      </c>
      <c r="Y189" s="2" t="s">
        <v>1375</v>
      </c>
      <c r="Z189" s="2" t="s">
        <v>48</v>
      </c>
      <c r="AA189" s="2" t="s">
        <v>49</v>
      </c>
      <c r="AB189" s="4">
        <v>2021</v>
      </c>
      <c r="AC189" s="2" t="s">
        <v>50</v>
      </c>
      <c r="AD189" s="2" t="s">
        <v>1379</v>
      </c>
    </row>
    <row r="190" spans="1:30" x14ac:dyDescent="0.25">
      <c r="A190" s="116" t="s">
        <v>244</v>
      </c>
      <c r="B190" s="117" t="s">
        <v>202</v>
      </c>
      <c r="C190" s="1" t="s">
        <v>1119</v>
      </c>
      <c r="D190" s="1">
        <v>7.6973609999999998E-2</v>
      </c>
      <c r="E190" s="1">
        <v>2.5252090000000001E-2</v>
      </c>
      <c r="F190" s="1" t="s">
        <v>1120</v>
      </c>
      <c r="H190" s="105">
        <v>21.119652049999999</v>
      </c>
      <c r="I190" s="105">
        <v>3.37051195</v>
      </c>
      <c r="J190" s="1" t="s">
        <v>1126</v>
      </c>
      <c r="L190" s="1">
        <v>23.73845322</v>
      </c>
      <c r="M190" s="1">
        <v>5.39715977</v>
      </c>
      <c r="N190" s="1" t="s">
        <v>1127</v>
      </c>
      <c r="P190" s="2" t="s">
        <v>28</v>
      </c>
      <c r="Q190" s="2" t="s">
        <v>29</v>
      </c>
      <c r="R190" s="2"/>
      <c r="S190" s="2" t="s">
        <v>1123</v>
      </c>
      <c r="T190" s="2" t="s">
        <v>1112</v>
      </c>
      <c r="U190" s="2" t="s">
        <v>1124</v>
      </c>
      <c r="V190" s="2" t="s">
        <v>175</v>
      </c>
      <c r="X190" s="2" t="s">
        <v>62</v>
      </c>
      <c r="Y190" s="2" t="s">
        <v>1125</v>
      </c>
      <c r="Z190" s="2" t="s">
        <v>48</v>
      </c>
      <c r="AA190" s="2" t="s">
        <v>49</v>
      </c>
      <c r="AB190" s="4">
        <v>2018</v>
      </c>
      <c r="AC190" s="2" t="s">
        <v>249</v>
      </c>
    </row>
    <row r="191" spans="1:30" x14ac:dyDescent="0.25">
      <c r="A191" s="116" t="s">
        <v>244</v>
      </c>
      <c r="B191" s="117" t="s">
        <v>26</v>
      </c>
      <c r="C191" s="1" t="s">
        <v>314</v>
      </c>
      <c r="D191" s="1">
        <v>4.1000000000000002E-2</v>
      </c>
      <c r="E191" s="1">
        <v>5.0000000000000001E-3</v>
      </c>
      <c r="H191" s="3">
        <v>29.5</v>
      </c>
      <c r="I191" s="1">
        <v>5.4</v>
      </c>
      <c r="L191" s="1">
        <v>5.4</v>
      </c>
      <c r="M191" s="1">
        <v>2</v>
      </c>
      <c r="P191" s="2" t="s">
        <v>28</v>
      </c>
      <c r="Q191" s="2" t="s">
        <v>29</v>
      </c>
      <c r="R191" s="2" t="s">
        <v>30</v>
      </c>
      <c r="S191" s="2" t="s">
        <v>85</v>
      </c>
      <c r="T191" s="2" t="s">
        <v>1112</v>
      </c>
      <c r="U191" s="2" t="s">
        <v>315</v>
      </c>
      <c r="V191" s="2" t="s">
        <v>45</v>
      </c>
      <c r="X191" s="2" t="s">
        <v>46</v>
      </c>
      <c r="Y191" s="2" t="s">
        <v>47</v>
      </c>
      <c r="Z191" s="2" t="s">
        <v>48</v>
      </c>
      <c r="AA191" s="2" t="s">
        <v>64</v>
      </c>
      <c r="AB191" s="4">
        <v>2003</v>
      </c>
      <c r="AC191" s="2" t="s">
        <v>316</v>
      </c>
    </row>
    <row r="192" spans="1:30" x14ac:dyDescent="0.25">
      <c r="A192" s="116" t="s">
        <v>244</v>
      </c>
      <c r="B192" s="117" t="s">
        <v>26</v>
      </c>
      <c r="C192" s="1" t="s">
        <v>314</v>
      </c>
      <c r="D192" s="1">
        <v>3.2000000000000001E-2</v>
      </c>
      <c r="E192" s="1">
        <v>5.0000000000000001E-3</v>
      </c>
      <c r="H192" s="3">
        <v>27.8</v>
      </c>
      <c r="I192" s="1">
        <v>4.4000000000000004</v>
      </c>
      <c r="L192" s="1">
        <v>4.9000000000000004</v>
      </c>
      <c r="M192" s="1">
        <v>1.8</v>
      </c>
      <c r="P192" s="2" t="s">
        <v>28</v>
      </c>
      <c r="Q192" s="2" t="s">
        <v>29</v>
      </c>
      <c r="R192" s="2" t="s">
        <v>30</v>
      </c>
      <c r="S192" s="2" t="s">
        <v>85</v>
      </c>
      <c r="T192" s="2" t="s">
        <v>1112</v>
      </c>
      <c r="U192" s="2" t="s">
        <v>315</v>
      </c>
      <c r="V192" s="2" t="s">
        <v>45</v>
      </c>
      <c r="X192" s="2" t="s">
        <v>46</v>
      </c>
      <c r="Y192" s="2" t="s">
        <v>47</v>
      </c>
      <c r="Z192" s="2" t="s">
        <v>48</v>
      </c>
      <c r="AA192" s="2" t="s">
        <v>64</v>
      </c>
      <c r="AB192" s="4">
        <v>2003</v>
      </c>
      <c r="AC192" s="2" t="s">
        <v>270</v>
      </c>
    </row>
    <row r="193" spans="1:30" x14ac:dyDescent="0.25">
      <c r="A193" s="116" t="s">
        <v>244</v>
      </c>
      <c r="B193" s="117" t="s">
        <v>26</v>
      </c>
      <c r="C193" s="1" t="s">
        <v>314</v>
      </c>
      <c r="D193" s="1">
        <v>2.3E-2</v>
      </c>
      <c r="E193" s="1">
        <v>3.0000000000000001E-3</v>
      </c>
      <c r="H193" s="3">
        <v>37.4</v>
      </c>
      <c r="I193" s="1">
        <v>4.9000000000000004</v>
      </c>
      <c r="L193" s="1">
        <v>8.6999999999999993</v>
      </c>
      <c r="M193" s="1">
        <v>2.6</v>
      </c>
      <c r="P193" s="2" t="s">
        <v>28</v>
      </c>
      <c r="Q193" s="2" t="s">
        <v>29</v>
      </c>
      <c r="R193" s="2" t="s">
        <v>30</v>
      </c>
      <c r="S193" s="2" t="s">
        <v>85</v>
      </c>
      <c r="T193" s="2" t="s">
        <v>1112</v>
      </c>
      <c r="U193" s="2" t="s">
        <v>315</v>
      </c>
      <c r="V193" s="2" t="s">
        <v>45</v>
      </c>
      <c r="X193" s="2" t="s">
        <v>317</v>
      </c>
      <c r="Y193" s="2" t="s">
        <v>47</v>
      </c>
      <c r="Z193" s="2" t="s">
        <v>48</v>
      </c>
      <c r="AA193" s="2" t="s">
        <v>64</v>
      </c>
      <c r="AB193" s="4">
        <v>2004</v>
      </c>
      <c r="AC193" s="2" t="s">
        <v>316</v>
      </c>
    </row>
    <row r="194" spans="1:30" x14ac:dyDescent="0.25">
      <c r="A194" s="116" t="s">
        <v>244</v>
      </c>
      <c r="B194" s="117" t="s">
        <v>26</v>
      </c>
      <c r="C194" s="1" t="s">
        <v>318</v>
      </c>
      <c r="H194" s="3">
        <v>8.1416789999999999</v>
      </c>
      <c r="O194" s="120" t="s">
        <v>319</v>
      </c>
      <c r="P194" s="2" t="s">
        <v>28</v>
      </c>
      <c r="Q194" s="2" t="s">
        <v>133</v>
      </c>
      <c r="R194" s="2"/>
      <c r="S194" s="2" t="s">
        <v>134</v>
      </c>
      <c r="V194" s="2" t="s">
        <v>90</v>
      </c>
      <c r="W194" s="2" t="s">
        <v>320</v>
      </c>
      <c r="X194" s="2" t="s">
        <v>62</v>
      </c>
      <c r="Y194" s="2" t="s">
        <v>47</v>
      </c>
      <c r="Z194" s="2" t="s">
        <v>48</v>
      </c>
      <c r="AA194" s="2" t="s">
        <v>100</v>
      </c>
      <c r="AB194" s="4" t="s">
        <v>321</v>
      </c>
      <c r="AC194" s="2" t="s">
        <v>261</v>
      </c>
      <c r="AD194" s="2" t="s">
        <v>147</v>
      </c>
    </row>
    <row r="195" spans="1:30" x14ac:dyDescent="0.25">
      <c r="A195" s="116" t="s">
        <v>244</v>
      </c>
      <c r="B195" s="117" t="s">
        <v>26</v>
      </c>
      <c r="C195" s="1" t="s">
        <v>322</v>
      </c>
      <c r="H195" s="3">
        <v>21.41741</v>
      </c>
      <c r="L195" s="1">
        <v>2.9</v>
      </c>
      <c r="P195" s="2" t="s">
        <v>28</v>
      </c>
      <c r="Q195" s="2" t="s">
        <v>133</v>
      </c>
      <c r="R195" s="2"/>
      <c r="S195" s="2" t="s">
        <v>134</v>
      </c>
      <c r="V195" s="2" t="s">
        <v>290</v>
      </c>
      <c r="X195" s="2" t="s">
        <v>62</v>
      </c>
      <c r="Y195" s="2" t="s">
        <v>323</v>
      </c>
      <c r="Z195" s="2" t="s">
        <v>48</v>
      </c>
      <c r="AA195" s="2" t="s">
        <v>54</v>
      </c>
      <c r="AB195" s="4">
        <v>1993</v>
      </c>
      <c r="AC195" s="2" t="s">
        <v>170</v>
      </c>
    </row>
    <row r="196" spans="1:30" x14ac:dyDescent="0.25">
      <c r="A196" s="116" t="s">
        <v>244</v>
      </c>
      <c r="B196" s="117" t="s">
        <v>149</v>
      </c>
      <c r="C196" s="1" t="s">
        <v>165</v>
      </c>
      <c r="H196" s="3">
        <v>9.6754114312064239</v>
      </c>
      <c r="I196" s="124">
        <v>1.2536781955286416</v>
      </c>
      <c r="K196" s="1" t="s">
        <v>324</v>
      </c>
      <c r="L196" s="5"/>
      <c r="P196" s="2" t="s">
        <v>140</v>
      </c>
      <c r="Q196" s="2" t="s">
        <v>133</v>
      </c>
      <c r="R196" s="2"/>
      <c r="S196" s="2" t="s">
        <v>167</v>
      </c>
      <c r="V196" s="2" t="s">
        <v>80</v>
      </c>
      <c r="W196" s="2" t="s">
        <v>168</v>
      </c>
      <c r="X196" s="2" t="s">
        <v>62</v>
      </c>
      <c r="Y196" s="2" t="s">
        <v>169</v>
      </c>
      <c r="Z196" s="2" t="s">
        <v>48</v>
      </c>
      <c r="AA196" s="2" t="s">
        <v>54</v>
      </c>
      <c r="AB196" s="4">
        <v>2016</v>
      </c>
      <c r="AC196" s="2" t="s">
        <v>170</v>
      </c>
      <c r="AD196" s="2" t="s">
        <v>325</v>
      </c>
    </row>
    <row r="197" spans="1:30" x14ac:dyDescent="0.25">
      <c r="A197" s="116" t="s">
        <v>244</v>
      </c>
      <c r="B197" s="117" t="s">
        <v>149</v>
      </c>
      <c r="C197" s="1" t="s">
        <v>165</v>
      </c>
      <c r="H197" s="3">
        <v>10.376427737102857</v>
      </c>
      <c r="I197" s="124">
        <v>0.55250920400036507</v>
      </c>
      <c r="K197" s="1" t="s">
        <v>326</v>
      </c>
      <c r="P197" s="2" t="s">
        <v>132</v>
      </c>
      <c r="Q197" s="2" t="s">
        <v>133</v>
      </c>
      <c r="R197" s="2"/>
      <c r="S197" s="2" t="s">
        <v>167</v>
      </c>
      <c r="V197" s="2" t="s">
        <v>80</v>
      </c>
      <c r="W197" s="2" t="s">
        <v>168</v>
      </c>
      <c r="X197" s="2" t="s">
        <v>62</v>
      </c>
      <c r="Y197" s="2" t="s">
        <v>169</v>
      </c>
      <c r="Z197" s="2" t="s">
        <v>48</v>
      </c>
      <c r="AA197" s="2" t="s">
        <v>54</v>
      </c>
      <c r="AB197" s="4">
        <v>2016</v>
      </c>
      <c r="AC197" s="2" t="s">
        <v>170</v>
      </c>
      <c r="AD197" s="2" t="s">
        <v>327</v>
      </c>
    </row>
    <row r="198" spans="1:30" x14ac:dyDescent="0.25">
      <c r="A198" s="116" t="s">
        <v>244</v>
      </c>
      <c r="B198" s="117" t="s">
        <v>26</v>
      </c>
      <c r="C198" s="1" t="s">
        <v>328</v>
      </c>
      <c r="H198" s="3">
        <v>9.1099530000000009</v>
      </c>
      <c r="J198" s="5"/>
      <c r="L198" s="1">
        <v>6.52</v>
      </c>
      <c r="M198" s="1">
        <v>2.86</v>
      </c>
      <c r="P198" s="2" t="s">
        <v>28</v>
      </c>
      <c r="Q198" s="2" t="s">
        <v>133</v>
      </c>
      <c r="R198" s="2"/>
      <c r="S198" s="2" t="s">
        <v>134</v>
      </c>
      <c r="V198" s="2" t="s">
        <v>90</v>
      </c>
      <c r="W198" s="2" t="s">
        <v>329</v>
      </c>
      <c r="X198" s="2" t="s">
        <v>62</v>
      </c>
      <c r="Y198" s="2" t="s">
        <v>330</v>
      </c>
      <c r="Z198" s="2" t="s">
        <v>37</v>
      </c>
      <c r="AA198" s="2" t="s">
        <v>49</v>
      </c>
      <c r="AC198" s="2" t="s">
        <v>272</v>
      </c>
    </row>
    <row r="199" spans="1:30" x14ac:dyDescent="0.25">
      <c r="A199" s="116" t="s">
        <v>244</v>
      </c>
      <c r="B199" s="117" t="s">
        <v>26</v>
      </c>
      <c r="C199" s="1" t="s">
        <v>328</v>
      </c>
      <c r="H199" s="3">
        <v>11.07987</v>
      </c>
      <c r="L199" s="1" t="s">
        <v>331</v>
      </c>
      <c r="M199" s="1" t="s">
        <v>332</v>
      </c>
      <c r="P199" s="2" t="s">
        <v>28</v>
      </c>
      <c r="Q199" s="2" t="s">
        <v>133</v>
      </c>
      <c r="R199" s="2"/>
      <c r="S199" s="2" t="s">
        <v>134</v>
      </c>
      <c r="V199" s="2" t="s">
        <v>90</v>
      </c>
      <c r="W199" s="2" t="s">
        <v>329</v>
      </c>
      <c r="X199" s="2" t="s">
        <v>62</v>
      </c>
      <c r="Y199" s="2" t="s">
        <v>330</v>
      </c>
      <c r="Z199" s="2" t="s">
        <v>37</v>
      </c>
      <c r="AA199" s="2" t="s">
        <v>49</v>
      </c>
      <c r="AC199" s="2" t="s">
        <v>226</v>
      </c>
    </row>
    <row r="200" spans="1:30" x14ac:dyDescent="0.25">
      <c r="A200" s="116" t="s">
        <v>244</v>
      </c>
      <c r="B200" s="117" t="s">
        <v>26</v>
      </c>
      <c r="C200" s="1" t="s">
        <v>333</v>
      </c>
      <c r="H200" s="3">
        <v>16.64</v>
      </c>
      <c r="I200" s="1">
        <v>1.08</v>
      </c>
      <c r="K200" s="1" t="s">
        <v>334</v>
      </c>
      <c r="L200" s="1" t="s">
        <v>335</v>
      </c>
      <c r="P200" s="2" t="s">
        <v>28</v>
      </c>
      <c r="Q200" s="2" t="s">
        <v>133</v>
      </c>
      <c r="R200" s="2"/>
      <c r="S200" s="2" t="s">
        <v>134</v>
      </c>
      <c r="V200" s="2" t="s">
        <v>90</v>
      </c>
      <c r="W200" s="2" t="s">
        <v>336</v>
      </c>
      <c r="X200" s="2" t="s">
        <v>62</v>
      </c>
      <c r="Y200" s="2" t="s">
        <v>337</v>
      </c>
      <c r="Z200" s="2" t="s">
        <v>37</v>
      </c>
      <c r="AA200" s="2" t="s">
        <v>49</v>
      </c>
      <c r="AB200" s="4" t="s">
        <v>338</v>
      </c>
      <c r="AC200" s="2" t="s">
        <v>128</v>
      </c>
      <c r="AD200" s="2" t="s">
        <v>339</v>
      </c>
    </row>
    <row r="201" spans="1:30" x14ac:dyDescent="0.25">
      <c r="A201" s="116" t="s">
        <v>244</v>
      </c>
      <c r="B201" s="117" t="s">
        <v>26</v>
      </c>
      <c r="C201" s="1" t="s">
        <v>340</v>
      </c>
      <c r="H201" s="3">
        <v>23.085640000000001</v>
      </c>
      <c r="L201" s="1">
        <v>6.2</v>
      </c>
      <c r="P201" s="2" t="s">
        <v>28</v>
      </c>
      <c r="Q201" s="2" t="s">
        <v>133</v>
      </c>
      <c r="R201" s="2"/>
      <c r="S201" s="2" t="s">
        <v>134</v>
      </c>
      <c r="V201" s="2" t="s">
        <v>90</v>
      </c>
      <c r="W201" s="2" t="s">
        <v>341</v>
      </c>
      <c r="X201" s="2" t="s">
        <v>62</v>
      </c>
      <c r="Y201" s="2" t="s">
        <v>342</v>
      </c>
      <c r="Z201" s="2" t="s">
        <v>48</v>
      </c>
      <c r="AA201" s="2" t="s">
        <v>49</v>
      </c>
      <c r="AB201" s="4" t="s">
        <v>343</v>
      </c>
      <c r="AC201" s="2" t="s">
        <v>344</v>
      </c>
    </row>
    <row r="202" spans="1:30" x14ac:dyDescent="0.25">
      <c r="A202" s="116" t="s">
        <v>244</v>
      </c>
      <c r="B202" s="117" t="s">
        <v>26</v>
      </c>
      <c r="C202" s="1" t="s">
        <v>345</v>
      </c>
      <c r="H202" s="3">
        <v>18.849350000000001</v>
      </c>
      <c r="P202" s="2" t="s">
        <v>28</v>
      </c>
      <c r="Q202" s="2" t="s">
        <v>133</v>
      </c>
      <c r="R202" s="2"/>
      <c r="S202" s="2" t="s">
        <v>134</v>
      </c>
      <c r="V202" s="2" t="s">
        <v>90</v>
      </c>
      <c r="W202" s="2" t="s">
        <v>346</v>
      </c>
      <c r="X202" s="2" t="s">
        <v>62</v>
      </c>
      <c r="Y202" s="2" t="s">
        <v>347</v>
      </c>
      <c r="Z202" s="2" t="s">
        <v>48</v>
      </c>
      <c r="AA202" s="2" t="s">
        <v>136</v>
      </c>
      <c r="AB202" s="4" t="s">
        <v>348</v>
      </c>
      <c r="AC202" s="2" t="s">
        <v>349</v>
      </c>
    </row>
    <row r="203" spans="1:30" x14ac:dyDescent="0.25">
      <c r="A203" s="116" t="s">
        <v>244</v>
      </c>
      <c r="B203" s="117" t="s">
        <v>350</v>
      </c>
      <c r="C203" s="1" t="s">
        <v>351</v>
      </c>
      <c r="H203" s="3">
        <v>11.51407</v>
      </c>
      <c r="L203" s="1" t="s">
        <v>352</v>
      </c>
      <c r="P203" s="2" t="s">
        <v>28</v>
      </c>
      <c r="Q203" s="2" t="s">
        <v>133</v>
      </c>
      <c r="R203" s="2"/>
      <c r="S203" s="2" t="s">
        <v>134</v>
      </c>
      <c r="V203" s="2" t="s">
        <v>353</v>
      </c>
      <c r="X203" s="2" t="s">
        <v>62</v>
      </c>
      <c r="Y203" s="2" t="s">
        <v>354</v>
      </c>
      <c r="Z203" s="2" t="s">
        <v>48</v>
      </c>
      <c r="AA203" s="2" t="s">
        <v>136</v>
      </c>
      <c r="AB203" s="4">
        <v>2005</v>
      </c>
      <c r="AC203" s="2" t="s">
        <v>355</v>
      </c>
    </row>
    <row r="204" spans="1:30" x14ac:dyDescent="0.25">
      <c r="A204" s="116" t="s">
        <v>244</v>
      </c>
      <c r="B204" s="117" t="s">
        <v>158</v>
      </c>
      <c r="C204" s="1" t="s">
        <v>285</v>
      </c>
      <c r="H204" s="3">
        <v>34.923912970399606</v>
      </c>
      <c r="P204" s="2" t="s">
        <v>140</v>
      </c>
      <c r="Q204" s="2" t="s">
        <v>133</v>
      </c>
      <c r="R204" s="2"/>
      <c r="S204" s="2" t="s">
        <v>356</v>
      </c>
      <c r="T204" s="2" t="s">
        <v>145</v>
      </c>
      <c r="V204" s="2" t="s">
        <v>290</v>
      </c>
      <c r="X204" s="2" t="s">
        <v>62</v>
      </c>
      <c r="Y204" s="2" t="s">
        <v>291</v>
      </c>
      <c r="Z204" s="2" t="s">
        <v>48</v>
      </c>
      <c r="AA204" s="2" t="s">
        <v>52</v>
      </c>
      <c r="AB204" s="4">
        <v>2013</v>
      </c>
      <c r="AC204" s="2" t="s">
        <v>53</v>
      </c>
      <c r="AD204" s="2" t="s">
        <v>147</v>
      </c>
    </row>
    <row r="205" spans="1:30" x14ac:dyDescent="0.25">
      <c r="A205" s="116" t="s">
        <v>244</v>
      </c>
      <c r="B205" s="117" t="s">
        <v>158</v>
      </c>
      <c r="C205" s="1" t="s">
        <v>285</v>
      </c>
      <c r="H205" s="3">
        <v>27.920143537309706</v>
      </c>
      <c r="P205" s="2" t="s">
        <v>132</v>
      </c>
      <c r="Q205" s="2" t="s">
        <v>133</v>
      </c>
      <c r="R205" s="2"/>
      <c r="S205" s="2" t="s">
        <v>356</v>
      </c>
      <c r="T205" s="2" t="s">
        <v>145</v>
      </c>
      <c r="V205" s="2" t="s">
        <v>290</v>
      </c>
      <c r="X205" s="2" t="s">
        <v>62</v>
      </c>
      <c r="Y205" s="2" t="s">
        <v>291</v>
      </c>
      <c r="Z205" s="2" t="s">
        <v>48</v>
      </c>
      <c r="AA205" s="2" t="s">
        <v>52</v>
      </c>
      <c r="AB205" s="4">
        <v>2013</v>
      </c>
      <c r="AC205" s="2" t="s">
        <v>53</v>
      </c>
      <c r="AD205" s="2" t="s">
        <v>147</v>
      </c>
    </row>
    <row r="206" spans="1:30" x14ac:dyDescent="0.25">
      <c r="A206" s="116" t="s">
        <v>244</v>
      </c>
      <c r="B206" s="117" t="s">
        <v>158</v>
      </c>
      <c r="C206" s="1" t="s">
        <v>285</v>
      </c>
      <c r="H206" s="3">
        <v>21.724709739152672</v>
      </c>
      <c r="P206" s="2" t="s">
        <v>140</v>
      </c>
      <c r="Q206" s="2" t="s">
        <v>133</v>
      </c>
      <c r="R206" s="2"/>
      <c r="S206" s="2" t="s">
        <v>356</v>
      </c>
      <c r="T206" s="2" t="s">
        <v>145</v>
      </c>
      <c r="V206" s="2" t="s">
        <v>290</v>
      </c>
      <c r="X206" s="2" t="s">
        <v>62</v>
      </c>
      <c r="Y206" s="2" t="s">
        <v>296</v>
      </c>
      <c r="Z206" s="2" t="s">
        <v>48</v>
      </c>
      <c r="AA206" s="2" t="s">
        <v>52</v>
      </c>
      <c r="AB206" s="4">
        <v>2013</v>
      </c>
      <c r="AC206" s="2" t="s">
        <v>357</v>
      </c>
      <c r="AD206" s="2" t="s">
        <v>147</v>
      </c>
    </row>
    <row r="207" spans="1:30" x14ac:dyDescent="0.25">
      <c r="A207" s="116" t="s">
        <v>244</v>
      </c>
      <c r="B207" s="117" t="s">
        <v>158</v>
      </c>
      <c r="C207" s="1" t="s">
        <v>285</v>
      </c>
      <c r="H207" s="3">
        <v>24.802072570393868</v>
      </c>
      <c r="P207" s="2" t="s">
        <v>132</v>
      </c>
      <c r="Q207" s="2" t="s">
        <v>133</v>
      </c>
      <c r="R207" s="2"/>
      <c r="S207" s="2" t="s">
        <v>356</v>
      </c>
      <c r="T207" s="2" t="s">
        <v>145</v>
      </c>
      <c r="V207" s="2" t="s">
        <v>290</v>
      </c>
      <c r="X207" s="2" t="s">
        <v>62</v>
      </c>
      <c r="Y207" s="2" t="s">
        <v>296</v>
      </c>
      <c r="Z207" s="2" t="s">
        <v>48</v>
      </c>
      <c r="AA207" s="2" t="s">
        <v>52</v>
      </c>
      <c r="AB207" s="4">
        <v>2013</v>
      </c>
      <c r="AC207" s="2" t="s">
        <v>357</v>
      </c>
      <c r="AD207" s="2" t="s">
        <v>147</v>
      </c>
    </row>
    <row r="208" spans="1:30" x14ac:dyDescent="0.25">
      <c r="A208" s="116" t="s">
        <v>244</v>
      </c>
      <c r="B208" s="117" t="s">
        <v>26</v>
      </c>
      <c r="C208" s="1" t="s">
        <v>358</v>
      </c>
      <c r="H208" s="3">
        <v>70.715999999999994</v>
      </c>
      <c r="K208" s="1" t="s">
        <v>359</v>
      </c>
      <c r="L208" s="5"/>
      <c r="P208" s="2" t="s">
        <v>140</v>
      </c>
      <c r="Q208" s="2" t="s">
        <v>133</v>
      </c>
      <c r="R208" s="2"/>
      <c r="S208" s="2" t="s">
        <v>356</v>
      </c>
      <c r="V208" s="2" t="s">
        <v>194</v>
      </c>
      <c r="X208" s="2" t="s">
        <v>56</v>
      </c>
      <c r="Y208" s="2" t="s">
        <v>360</v>
      </c>
      <c r="Z208" s="2" t="s">
        <v>37</v>
      </c>
      <c r="AA208" s="2" t="s">
        <v>64</v>
      </c>
      <c r="AB208" s="4">
        <v>2000</v>
      </c>
      <c r="AC208" s="2" t="s">
        <v>269</v>
      </c>
      <c r="AD208" s="2" t="s">
        <v>361</v>
      </c>
    </row>
    <row r="209" spans="1:30" s="115" customFormat="1" x14ac:dyDescent="0.25">
      <c r="A209" s="126" t="s">
        <v>244</v>
      </c>
      <c r="B209" s="127" t="s">
        <v>26</v>
      </c>
      <c r="C209" s="128" t="s">
        <v>358</v>
      </c>
      <c r="D209" s="128"/>
      <c r="E209" s="128"/>
      <c r="F209" s="128"/>
      <c r="G209" s="128"/>
      <c r="H209" s="129">
        <v>11.965999999999999</v>
      </c>
      <c r="I209" s="128"/>
      <c r="J209" s="128"/>
      <c r="K209" s="128"/>
      <c r="L209" s="128"/>
      <c r="M209" s="128"/>
      <c r="N209" s="128"/>
      <c r="O209" s="138"/>
      <c r="P209" s="115" t="s">
        <v>132</v>
      </c>
      <c r="Q209" s="115" t="s">
        <v>133</v>
      </c>
      <c r="S209" s="2" t="s">
        <v>356</v>
      </c>
      <c r="V209" s="115" t="s">
        <v>194</v>
      </c>
      <c r="X209" s="115" t="s">
        <v>56</v>
      </c>
      <c r="Y209" s="115" t="s">
        <v>360</v>
      </c>
      <c r="Z209" s="115" t="s">
        <v>37</v>
      </c>
      <c r="AA209" s="115" t="s">
        <v>64</v>
      </c>
      <c r="AB209" s="133">
        <v>2000</v>
      </c>
      <c r="AC209" s="115" t="s">
        <v>269</v>
      </c>
      <c r="AD209" s="115" t="s">
        <v>362</v>
      </c>
    </row>
    <row r="210" spans="1:30" x14ac:dyDescent="0.25">
      <c r="A210" s="116" t="s">
        <v>363</v>
      </c>
      <c r="B210" s="117" t="s">
        <v>26</v>
      </c>
      <c r="C210" s="1" t="s">
        <v>364</v>
      </c>
      <c r="H210" s="3">
        <v>55.36</v>
      </c>
      <c r="K210" s="1" t="s">
        <v>365</v>
      </c>
      <c r="L210" s="5"/>
      <c r="P210" s="2" t="s">
        <v>140</v>
      </c>
      <c r="Q210" s="2" t="s">
        <v>133</v>
      </c>
      <c r="R210" s="2"/>
      <c r="S210" s="139" t="s">
        <v>134</v>
      </c>
      <c r="V210" s="2" t="s">
        <v>87</v>
      </c>
      <c r="W210" s="2" t="s">
        <v>366</v>
      </c>
      <c r="X210" s="2" t="s">
        <v>62</v>
      </c>
      <c r="Y210" s="2" t="s">
        <v>367</v>
      </c>
      <c r="Z210" s="2" t="s">
        <v>48</v>
      </c>
      <c r="AA210" s="2" t="s">
        <v>282</v>
      </c>
      <c r="AB210" s="4">
        <v>1996</v>
      </c>
      <c r="AC210" s="2" t="s">
        <v>368</v>
      </c>
      <c r="AD210" s="2" t="s">
        <v>369</v>
      </c>
    </row>
    <row r="211" spans="1:30" x14ac:dyDescent="0.25">
      <c r="A211" s="116" t="s">
        <v>363</v>
      </c>
      <c r="B211" s="117" t="s">
        <v>26</v>
      </c>
      <c r="C211" s="1" t="s">
        <v>364</v>
      </c>
      <c r="H211" s="3">
        <v>52.16</v>
      </c>
      <c r="P211" s="2" t="s">
        <v>132</v>
      </c>
      <c r="Q211" s="2" t="s">
        <v>133</v>
      </c>
      <c r="R211" s="2"/>
      <c r="S211" s="2" t="s">
        <v>134</v>
      </c>
      <c r="V211" s="2" t="s">
        <v>87</v>
      </c>
      <c r="W211" s="2" t="s">
        <v>366</v>
      </c>
      <c r="X211" s="2" t="s">
        <v>62</v>
      </c>
      <c r="Y211" s="2" t="s">
        <v>367</v>
      </c>
      <c r="Z211" s="2" t="s">
        <v>48</v>
      </c>
      <c r="AA211" s="2" t="s">
        <v>282</v>
      </c>
      <c r="AB211" s="4">
        <v>1996</v>
      </c>
      <c r="AC211" s="2" t="s">
        <v>368</v>
      </c>
      <c r="AD211" s="2" t="s">
        <v>370</v>
      </c>
    </row>
    <row r="212" spans="1:30" x14ac:dyDescent="0.25">
      <c r="A212" s="116" t="s">
        <v>363</v>
      </c>
      <c r="B212" s="117" t="s">
        <v>149</v>
      </c>
      <c r="C212" s="1" t="s">
        <v>165</v>
      </c>
      <c r="H212" s="3">
        <v>15.366236160447519</v>
      </c>
      <c r="I212" s="124">
        <v>1.842325351830612</v>
      </c>
      <c r="K212" s="1" t="s">
        <v>371</v>
      </c>
      <c r="L212" s="5"/>
      <c r="P212" s="2" t="s">
        <v>140</v>
      </c>
      <c r="Q212" s="2" t="s">
        <v>133</v>
      </c>
      <c r="R212" s="2"/>
      <c r="S212" s="2" t="s">
        <v>167</v>
      </c>
      <c r="V212" s="2" t="s">
        <v>80</v>
      </c>
      <c r="W212" s="2" t="s">
        <v>168</v>
      </c>
      <c r="X212" s="2" t="s">
        <v>62</v>
      </c>
      <c r="Y212" s="2" t="s">
        <v>169</v>
      </c>
      <c r="Z212" s="2" t="s">
        <v>48</v>
      </c>
      <c r="AA212" s="2" t="s">
        <v>54</v>
      </c>
      <c r="AB212" s="4">
        <v>2016</v>
      </c>
      <c r="AC212" s="2" t="s">
        <v>170</v>
      </c>
      <c r="AD212" s="2" t="s">
        <v>372</v>
      </c>
    </row>
    <row r="213" spans="1:30" x14ac:dyDescent="0.25">
      <c r="A213" s="116" t="s">
        <v>363</v>
      </c>
      <c r="B213" s="117" t="s">
        <v>149</v>
      </c>
      <c r="C213" s="1" t="s">
        <v>165</v>
      </c>
      <c r="H213" s="3">
        <v>14.042795675460992</v>
      </c>
      <c r="P213" s="2" t="s">
        <v>132</v>
      </c>
      <c r="Q213" s="2" t="s">
        <v>133</v>
      </c>
      <c r="R213" s="2"/>
      <c r="S213" s="2" t="s">
        <v>167</v>
      </c>
      <c r="V213" s="2" t="s">
        <v>80</v>
      </c>
      <c r="W213" s="2" t="s">
        <v>168</v>
      </c>
      <c r="X213" s="2" t="s">
        <v>62</v>
      </c>
      <c r="Y213" s="2" t="s">
        <v>169</v>
      </c>
      <c r="Z213" s="2" t="s">
        <v>48</v>
      </c>
      <c r="AA213" s="2" t="s">
        <v>54</v>
      </c>
      <c r="AB213" s="4">
        <v>2016</v>
      </c>
      <c r="AC213" s="2" t="s">
        <v>170</v>
      </c>
      <c r="AD213" s="2" t="s">
        <v>373</v>
      </c>
    </row>
    <row r="214" spans="1:30" x14ac:dyDescent="0.25">
      <c r="A214" s="116" t="s">
        <v>363</v>
      </c>
      <c r="B214" s="117" t="s">
        <v>26</v>
      </c>
      <c r="C214" s="1" t="s">
        <v>333</v>
      </c>
      <c r="H214" s="3">
        <v>31.57</v>
      </c>
      <c r="I214" s="1">
        <v>14.49</v>
      </c>
      <c r="K214" s="1" t="s">
        <v>374</v>
      </c>
      <c r="O214" s="120" t="s">
        <v>375</v>
      </c>
      <c r="P214" s="2" t="s">
        <v>28</v>
      </c>
      <c r="Q214" s="2" t="s">
        <v>133</v>
      </c>
      <c r="R214" s="2"/>
      <c r="S214" s="2"/>
      <c r="V214" s="2" t="s">
        <v>90</v>
      </c>
      <c r="W214" s="2" t="s">
        <v>376</v>
      </c>
      <c r="X214" s="2" t="s">
        <v>62</v>
      </c>
      <c r="Y214" s="2" t="s">
        <v>337</v>
      </c>
      <c r="Z214" s="2" t="s">
        <v>37</v>
      </c>
      <c r="AA214" s="2" t="s">
        <v>49</v>
      </c>
      <c r="AB214" s="4" t="s">
        <v>338</v>
      </c>
      <c r="AC214" s="2" t="s">
        <v>344</v>
      </c>
      <c r="AD214" s="2" t="s">
        <v>377</v>
      </c>
    </row>
    <row r="215" spans="1:30" s="115" customFormat="1" x14ac:dyDescent="0.25">
      <c r="A215" s="126" t="s">
        <v>363</v>
      </c>
      <c r="B215" s="127" t="s">
        <v>26</v>
      </c>
      <c r="C215" s="128" t="s">
        <v>378</v>
      </c>
      <c r="D215" s="128"/>
      <c r="E215" s="128"/>
      <c r="F215" s="128"/>
      <c r="G215" s="128"/>
      <c r="H215" s="129">
        <v>25.23</v>
      </c>
      <c r="I215" s="128"/>
      <c r="J215" s="128"/>
      <c r="K215" s="128" t="s">
        <v>379</v>
      </c>
      <c r="L215" s="128"/>
      <c r="M215" s="128"/>
      <c r="N215" s="128"/>
      <c r="O215" s="138" t="s">
        <v>380</v>
      </c>
      <c r="P215" s="115" t="s">
        <v>28</v>
      </c>
      <c r="Q215" s="115" t="s">
        <v>133</v>
      </c>
      <c r="V215" s="115" t="s">
        <v>90</v>
      </c>
      <c r="X215" s="115" t="s">
        <v>62</v>
      </c>
      <c r="Y215" s="115" t="s">
        <v>381</v>
      </c>
      <c r="Z215" s="115" t="s">
        <v>48</v>
      </c>
      <c r="AA215" s="115" t="s">
        <v>49</v>
      </c>
      <c r="AB215" s="133">
        <v>1978</v>
      </c>
      <c r="AC215" s="115" t="s">
        <v>226</v>
      </c>
      <c r="AD215" s="115" t="s">
        <v>382</v>
      </c>
    </row>
    <row r="216" spans="1:30" x14ac:dyDescent="0.25">
      <c r="A216" s="108" t="s">
        <v>383</v>
      </c>
      <c r="B216" s="117" t="s">
        <v>384</v>
      </c>
      <c r="C216" s="1" t="s">
        <v>385</v>
      </c>
      <c r="D216" s="1">
        <v>0.05</v>
      </c>
      <c r="E216" s="1">
        <v>3.5000000000000003E-2</v>
      </c>
      <c r="H216" s="3">
        <v>13.99</v>
      </c>
      <c r="L216" s="1">
        <v>2.9</v>
      </c>
      <c r="M216" s="1">
        <v>1.7</v>
      </c>
      <c r="P216" s="2" t="s">
        <v>28</v>
      </c>
      <c r="Q216" s="2" t="s">
        <v>29</v>
      </c>
      <c r="R216" s="2" t="s">
        <v>30</v>
      </c>
      <c r="S216" s="2" t="s">
        <v>245</v>
      </c>
      <c r="T216" s="2" t="s">
        <v>1112</v>
      </c>
      <c r="U216" s="2" t="s">
        <v>386</v>
      </c>
      <c r="V216" s="2" t="s">
        <v>90</v>
      </c>
      <c r="W216" s="2" t="s">
        <v>387</v>
      </c>
      <c r="X216" s="2" t="s">
        <v>62</v>
      </c>
      <c r="Y216" s="2" t="s">
        <v>388</v>
      </c>
      <c r="Z216" s="2" t="s">
        <v>48</v>
      </c>
      <c r="AA216" s="2" t="s">
        <v>389</v>
      </c>
      <c r="AB216" s="4">
        <v>2016</v>
      </c>
      <c r="AC216" s="2" t="s">
        <v>390</v>
      </c>
      <c r="AD216" s="2" t="s">
        <v>391</v>
      </c>
    </row>
    <row r="217" spans="1:30" x14ac:dyDescent="0.25">
      <c r="A217" s="108" t="s">
        <v>383</v>
      </c>
      <c r="B217" s="117" t="s">
        <v>384</v>
      </c>
      <c r="C217" s="1" t="s">
        <v>385</v>
      </c>
      <c r="D217" s="1">
        <v>7.0000000000000001E-3</v>
      </c>
      <c r="E217" s="1">
        <v>1E-3</v>
      </c>
      <c r="H217" s="3">
        <v>13.99</v>
      </c>
      <c r="L217" s="1">
        <v>4.0999999999999996</v>
      </c>
      <c r="M217" s="1">
        <v>3.4</v>
      </c>
      <c r="P217" s="2" t="s">
        <v>28</v>
      </c>
      <c r="Q217" s="2" t="s">
        <v>29</v>
      </c>
      <c r="R217" s="2" t="s">
        <v>30</v>
      </c>
      <c r="S217" s="2" t="s">
        <v>245</v>
      </c>
      <c r="T217" s="2" t="s">
        <v>1112</v>
      </c>
      <c r="U217" s="2" t="s">
        <v>386</v>
      </c>
      <c r="V217" s="2" t="s">
        <v>90</v>
      </c>
      <c r="W217" s="2" t="s">
        <v>392</v>
      </c>
      <c r="X217" s="2" t="s">
        <v>62</v>
      </c>
      <c r="Y217" s="2" t="s">
        <v>393</v>
      </c>
      <c r="Z217" s="2" t="s">
        <v>48</v>
      </c>
      <c r="AA217" s="2" t="s">
        <v>64</v>
      </c>
      <c r="AB217" s="4">
        <v>2016</v>
      </c>
      <c r="AC217" s="2" t="s">
        <v>65</v>
      </c>
      <c r="AD217" s="2" t="s">
        <v>391</v>
      </c>
    </row>
    <row r="218" spans="1:30" x14ac:dyDescent="0.25">
      <c r="A218" s="108" t="s">
        <v>383</v>
      </c>
      <c r="B218" s="117" t="s">
        <v>384</v>
      </c>
      <c r="C218" s="1" t="s">
        <v>385</v>
      </c>
      <c r="D218" s="1">
        <v>0.72699999999999998</v>
      </c>
      <c r="E218" s="1">
        <v>0.13100000000000001</v>
      </c>
      <c r="H218" s="3">
        <v>13.99</v>
      </c>
      <c r="L218" s="1">
        <v>1.1000000000000001</v>
      </c>
      <c r="M218" s="1">
        <v>0.5</v>
      </c>
      <c r="P218" s="2" t="s">
        <v>28</v>
      </c>
      <c r="Q218" s="2" t="s">
        <v>29</v>
      </c>
      <c r="R218" s="2" t="s">
        <v>30</v>
      </c>
      <c r="S218" s="2" t="s">
        <v>245</v>
      </c>
      <c r="T218" s="2" t="s">
        <v>1112</v>
      </c>
      <c r="U218" s="2" t="s">
        <v>386</v>
      </c>
      <c r="V218" s="2" t="s">
        <v>90</v>
      </c>
      <c r="W218" s="2" t="s">
        <v>387</v>
      </c>
      <c r="X218" s="2" t="s">
        <v>62</v>
      </c>
      <c r="Y218" s="2" t="s">
        <v>388</v>
      </c>
      <c r="Z218" s="2" t="s">
        <v>48</v>
      </c>
      <c r="AA218" s="2" t="s">
        <v>52</v>
      </c>
      <c r="AB218" s="4">
        <v>2017</v>
      </c>
      <c r="AC218" s="2" t="s">
        <v>357</v>
      </c>
      <c r="AD218" s="2" t="s">
        <v>391</v>
      </c>
    </row>
    <row r="219" spans="1:30" x14ac:dyDescent="0.25">
      <c r="A219" s="108" t="s">
        <v>383</v>
      </c>
      <c r="B219" s="117" t="s">
        <v>384</v>
      </c>
      <c r="C219" s="1" t="s">
        <v>385</v>
      </c>
      <c r="D219" s="1">
        <v>0.252</v>
      </c>
      <c r="E219" s="1">
        <v>2E-3</v>
      </c>
      <c r="H219" s="3">
        <v>13.99</v>
      </c>
      <c r="L219" s="1">
        <v>1.6</v>
      </c>
      <c r="M219" s="1">
        <v>0.6</v>
      </c>
      <c r="P219" s="2" t="s">
        <v>28</v>
      </c>
      <c r="Q219" s="2" t="s">
        <v>29</v>
      </c>
      <c r="R219" s="2" t="s">
        <v>30</v>
      </c>
      <c r="S219" s="2" t="s">
        <v>245</v>
      </c>
      <c r="T219" s="2" t="s">
        <v>1112</v>
      </c>
      <c r="U219" s="2" t="s">
        <v>386</v>
      </c>
      <c r="V219" s="2" t="s">
        <v>90</v>
      </c>
      <c r="W219" s="2" t="s">
        <v>392</v>
      </c>
      <c r="X219" s="2" t="s">
        <v>62</v>
      </c>
      <c r="Y219" s="2" t="s">
        <v>393</v>
      </c>
      <c r="Z219" s="2" t="s">
        <v>48</v>
      </c>
      <c r="AA219" s="2" t="s">
        <v>52</v>
      </c>
      <c r="AB219" s="4">
        <v>2017</v>
      </c>
      <c r="AC219" s="2" t="s">
        <v>394</v>
      </c>
      <c r="AD219" s="2" t="s">
        <v>391</v>
      </c>
    </row>
    <row r="220" spans="1:30" x14ac:dyDescent="0.25">
      <c r="A220" s="108" t="s">
        <v>383</v>
      </c>
      <c r="B220" s="117" t="s">
        <v>384</v>
      </c>
      <c r="C220" s="1" t="s">
        <v>385</v>
      </c>
      <c r="D220" s="1">
        <v>6.4000000000000001E-2</v>
      </c>
      <c r="E220" s="1">
        <v>3.5000000000000003E-2</v>
      </c>
      <c r="H220" s="3">
        <v>13.99</v>
      </c>
      <c r="L220" s="1">
        <v>3.1</v>
      </c>
      <c r="M220" s="1">
        <v>1</v>
      </c>
      <c r="P220" s="2" t="s">
        <v>28</v>
      </c>
      <c r="Q220" s="2" t="s">
        <v>29</v>
      </c>
      <c r="R220" s="2" t="s">
        <v>30</v>
      </c>
      <c r="S220" s="2" t="s">
        <v>245</v>
      </c>
      <c r="T220" s="2" t="s">
        <v>1112</v>
      </c>
      <c r="U220" s="2" t="s">
        <v>386</v>
      </c>
      <c r="V220" s="2" t="s">
        <v>90</v>
      </c>
      <c r="W220" s="2" t="s">
        <v>392</v>
      </c>
      <c r="X220" s="2" t="s">
        <v>62</v>
      </c>
      <c r="Y220" s="2" t="s">
        <v>395</v>
      </c>
      <c r="Z220" s="2" t="s">
        <v>48</v>
      </c>
      <c r="AA220" s="2" t="s">
        <v>54</v>
      </c>
      <c r="AB220" s="4">
        <v>2017</v>
      </c>
      <c r="AC220" s="2" t="s">
        <v>170</v>
      </c>
      <c r="AD220" s="2" t="s">
        <v>391</v>
      </c>
    </row>
    <row r="221" spans="1:30" x14ac:dyDescent="0.25">
      <c r="A221" s="108" t="s">
        <v>383</v>
      </c>
      <c r="B221" s="117" t="s">
        <v>202</v>
      </c>
      <c r="C221" s="1" t="s">
        <v>1119</v>
      </c>
      <c r="D221" s="1">
        <v>7.6973609999999998E-2</v>
      </c>
      <c r="E221" s="1">
        <v>2.5252090000000001E-2</v>
      </c>
      <c r="F221" s="1" t="s">
        <v>1120</v>
      </c>
      <c r="H221" s="105">
        <v>21.119652049999999</v>
      </c>
      <c r="I221" s="105">
        <v>3.37051195</v>
      </c>
      <c r="J221" s="1" t="s">
        <v>1121</v>
      </c>
      <c r="L221" s="1">
        <v>1.8990766699999999</v>
      </c>
      <c r="M221" s="1">
        <v>1.0803606299999999</v>
      </c>
      <c r="N221" s="1" t="s">
        <v>1122</v>
      </c>
      <c r="P221" s="2" t="s">
        <v>28</v>
      </c>
      <c r="Q221" s="2" t="s">
        <v>29</v>
      </c>
      <c r="R221" s="2"/>
      <c r="S221" s="2" t="s">
        <v>1123</v>
      </c>
      <c r="T221" s="2" t="s">
        <v>1112</v>
      </c>
      <c r="U221" s="2" t="s">
        <v>1124</v>
      </c>
      <c r="V221" s="2" t="s">
        <v>87</v>
      </c>
      <c r="X221" s="2" t="s">
        <v>62</v>
      </c>
      <c r="Y221" s="2" t="s">
        <v>1125</v>
      </c>
      <c r="Z221" s="2" t="s">
        <v>48</v>
      </c>
      <c r="AA221" s="2" t="s">
        <v>49</v>
      </c>
      <c r="AB221" s="4">
        <v>2018</v>
      </c>
      <c r="AC221" s="2" t="s">
        <v>249</v>
      </c>
    </row>
    <row r="222" spans="1:30" x14ac:dyDescent="0.25">
      <c r="A222" s="108" t="s">
        <v>383</v>
      </c>
      <c r="B222" s="117" t="s">
        <v>26</v>
      </c>
      <c r="C222" s="1" t="s">
        <v>1128</v>
      </c>
      <c r="D222" s="1">
        <v>2.553501E-2</v>
      </c>
      <c r="E222" s="1">
        <v>1.3159519999999999E-2</v>
      </c>
      <c r="F222" s="1" t="s">
        <v>1129</v>
      </c>
      <c r="H222" s="105">
        <v>14.51388674</v>
      </c>
      <c r="I222" s="105">
        <v>4.0293912599999997</v>
      </c>
      <c r="J222" s="1" t="s">
        <v>1130</v>
      </c>
      <c r="L222" s="1">
        <v>28.059438499999999</v>
      </c>
      <c r="M222" s="1">
        <v>10.899672839999999</v>
      </c>
      <c r="N222" s="1" t="s">
        <v>1131</v>
      </c>
      <c r="P222" s="2" t="s">
        <v>28</v>
      </c>
      <c r="Q222" s="2" t="s">
        <v>29</v>
      </c>
      <c r="R222" s="2"/>
      <c r="S222" s="2" t="s">
        <v>1135</v>
      </c>
      <c r="T222" s="2" t="s">
        <v>1112</v>
      </c>
      <c r="U222" s="2" t="s">
        <v>1134</v>
      </c>
      <c r="V222" s="2" t="s">
        <v>1133</v>
      </c>
      <c r="W222" s="2" t="s">
        <v>1143</v>
      </c>
      <c r="X222" s="2" t="s">
        <v>62</v>
      </c>
      <c r="Y222" s="2" t="s">
        <v>1132</v>
      </c>
      <c r="Z222" s="2" t="s">
        <v>48</v>
      </c>
      <c r="AA222" s="2" t="s">
        <v>49</v>
      </c>
      <c r="AB222" s="4">
        <v>2020</v>
      </c>
      <c r="AC222" s="2" t="s">
        <v>50</v>
      </c>
    </row>
    <row r="223" spans="1:30" x14ac:dyDescent="0.25">
      <c r="A223" s="108" t="s">
        <v>383</v>
      </c>
      <c r="B223" s="117" t="s">
        <v>26</v>
      </c>
      <c r="C223" s="1" t="s">
        <v>364</v>
      </c>
      <c r="H223" s="3">
        <v>8.6199999999999992</v>
      </c>
      <c r="K223" s="1" t="s">
        <v>396</v>
      </c>
      <c r="L223" s="5"/>
      <c r="P223" s="2" t="s">
        <v>140</v>
      </c>
      <c r="Q223" s="2" t="s">
        <v>133</v>
      </c>
      <c r="R223" s="2"/>
      <c r="S223" s="2"/>
      <c r="T223" s="2" t="s">
        <v>145</v>
      </c>
      <c r="V223" s="2" t="s">
        <v>87</v>
      </c>
      <c r="W223" s="2" t="s">
        <v>366</v>
      </c>
      <c r="X223" s="2" t="s">
        <v>62</v>
      </c>
      <c r="Y223" s="2" t="s">
        <v>367</v>
      </c>
      <c r="Z223" s="2" t="s">
        <v>48</v>
      </c>
      <c r="AA223" s="2" t="s">
        <v>282</v>
      </c>
      <c r="AB223" s="4">
        <v>1996</v>
      </c>
      <c r="AC223" s="2" t="s">
        <v>368</v>
      </c>
      <c r="AD223" s="2" t="s">
        <v>397</v>
      </c>
    </row>
    <row r="224" spans="1:30" s="115" customFormat="1" x14ac:dyDescent="0.25">
      <c r="A224" s="111" t="s">
        <v>383</v>
      </c>
      <c r="B224" s="127" t="s">
        <v>26</v>
      </c>
      <c r="C224" s="128" t="s">
        <v>364</v>
      </c>
      <c r="D224" s="128"/>
      <c r="E224" s="128"/>
      <c r="F224" s="128"/>
      <c r="G224" s="128"/>
      <c r="H224" s="129">
        <v>9.77</v>
      </c>
      <c r="I224" s="128"/>
      <c r="J224" s="128"/>
      <c r="K224" s="128" t="s">
        <v>398</v>
      </c>
      <c r="L224" s="128"/>
      <c r="M224" s="128"/>
      <c r="N224" s="128"/>
      <c r="O224" s="138"/>
      <c r="P224" s="115" t="s">
        <v>132</v>
      </c>
      <c r="Q224" s="115" t="s">
        <v>133</v>
      </c>
      <c r="S224" s="115" t="s">
        <v>134</v>
      </c>
      <c r="T224" s="115" t="s">
        <v>145</v>
      </c>
      <c r="V224" s="115" t="s">
        <v>87</v>
      </c>
      <c r="W224" s="115" t="s">
        <v>366</v>
      </c>
      <c r="X224" s="115" t="s">
        <v>62</v>
      </c>
      <c r="Y224" s="115" t="s">
        <v>367</v>
      </c>
      <c r="Z224" s="115" t="s">
        <v>48</v>
      </c>
      <c r="AA224" s="115" t="s">
        <v>282</v>
      </c>
      <c r="AB224" s="133">
        <v>1996</v>
      </c>
      <c r="AC224" s="115" t="s">
        <v>368</v>
      </c>
      <c r="AD224" s="115" t="s">
        <v>399</v>
      </c>
    </row>
    <row r="225" spans="1:30" x14ac:dyDescent="0.25">
      <c r="A225" s="116" t="s">
        <v>400</v>
      </c>
      <c r="B225" s="117" t="s">
        <v>26</v>
      </c>
      <c r="C225" s="1" t="s">
        <v>401</v>
      </c>
      <c r="D225" s="1">
        <v>0.61499999999999999</v>
      </c>
      <c r="E225" s="1">
        <v>0.14399999999999999</v>
      </c>
      <c r="H225" s="3">
        <v>75.8</v>
      </c>
      <c r="I225" s="1">
        <v>9.3000000000000007</v>
      </c>
      <c r="L225" s="1">
        <v>5.2</v>
      </c>
      <c r="M225" s="1">
        <v>0.8</v>
      </c>
      <c r="N225" s="140"/>
      <c r="P225" s="2" t="s">
        <v>28</v>
      </c>
      <c r="Q225" s="2" t="s">
        <v>29</v>
      </c>
      <c r="R225" s="2" t="s">
        <v>402</v>
      </c>
      <c r="S225" s="141"/>
      <c r="T225" s="2" t="s">
        <v>1112</v>
      </c>
      <c r="U225" s="2" t="s">
        <v>403</v>
      </c>
      <c r="V225" s="2" t="s">
        <v>87</v>
      </c>
      <c r="X225" s="2" t="s">
        <v>62</v>
      </c>
      <c r="Y225" s="2" t="s">
        <v>404</v>
      </c>
      <c r="Z225" s="2" t="s">
        <v>48</v>
      </c>
      <c r="AA225" s="2" t="s">
        <v>54</v>
      </c>
      <c r="AB225" s="4">
        <v>1981</v>
      </c>
      <c r="AC225" s="2" t="s">
        <v>55</v>
      </c>
      <c r="AD225" s="2" t="s">
        <v>405</v>
      </c>
    </row>
    <row r="226" spans="1:30" x14ac:dyDescent="0.25">
      <c r="A226" s="116" t="s">
        <v>400</v>
      </c>
      <c r="B226" s="117" t="s">
        <v>26</v>
      </c>
      <c r="C226" s="1" t="s">
        <v>401</v>
      </c>
      <c r="D226" s="1">
        <v>0.53800000000000003</v>
      </c>
      <c r="E226" s="1">
        <v>0.112</v>
      </c>
      <c r="H226" s="3">
        <v>37.299999999999997</v>
      </c>
      <c r="I226" s="1">
        <v>2.9</v>
      </c>
      <c r="L226" s="1">
        <v>11.1</v>
      </c>
      <c r="M226" s="1">
        <v>1.3</v>
      </c>
      <c r="N226" s="140"/>
      <c r="P226" s="2" t="s">
        <v>28</v>
      </c>
      <c r="Q226" s="2" t="s">
        <v>29</v>
      </c>
      <c r="R226" s="2" t="s">
        <v>402</v>
      </c>
      <c r="S226" s="141"/>
      <c r="T226" s="2" t="s">
        <v>1112</v>
      </c>
      <c r="U226" s="2" t="s">
        <v>403</v>
      </c>
      <c r="V226" s="2" t="s">
        <v>87</v>
      </c>
      <c r="X226" s="2" t="s">
        <v>62</v>
      </c>
      <c r="Y226" s="2" t="s">
        <v>404</v>
      </c>
      <c r="Z226" s="2" t="s">
        <v>48</v>
      </c>
      <c r="AA226" s="2" t="s">
        <v>52</v>
      </c>
      <c r="AB226" s="4">
        <v>1981</v>
      </c>
      <c r="AC226" s="2" t="s">
        <v>394</v>
      </c>
      <c r="AD226" s="2" t="s">
        <v>405</v>
      </c>
    </row>
    <row r="227" spans="1:30" x14ac:dyDescent="0.25">
      <c r="A227" s="116" t="s">
        <v>400</v>
      </c>
      <c r="B227" s="117" t="s">
        <v>26</v>
      </c>
      <c r="C227" s="1" t="s">
        <v>401</v>
      </c>
      <c r="D227" s="1">
        <v>0.53400000000000003</v>
      </c>
      <c r="E227" s="1">
        <v>7.1999999999999995E-2</v>
      </c>
      <c r="H227" s="3">
        <v>9.1</v>
      </c>
      <c r="I227" s="1">
        <v>0.6</v>
      </c>
      <c r="L227" s="1">
        <v>71</v>
      </c>
      <c r="M227" s="1">
        <v>5.7</v>
      </c>
      <c r="N227" s="140"/>
      <c r="P227" s="2" t="s">
        <v>28</v>
      </c>
      <c r="Q227" s="2" t="s">
        <v>29</v>
      </c>
      <c r="R227" s="2" t="s">
        <v>30</v>
      </c>
      <c r="S227" s="141"/>
      <c r="T227" s="2" t="s">
        <v>1112</v>
      </c>
      <c r="U227" s="2" t="s">
        <v>403</v>
      </c>
      <c r="V227" s="2" t="s">
        <v>87</v>
      </c>
      <c r="X227" s="2" t="s">
        <v>62</v>
      </c>
      <c r="Y227" s="2" t="s">
        <v>404</v>
      </c>
      <c r="Z227" s="2" t="s">
        <v>48</v>
      </c>
      <c r="AA227" s="2" t="s">
        <v>64</v>
      </c>
      <c r="AB227" s="4">
        <v>1981</v>
      </c>
      <c r="AC227" s="2" t="s">
        <v>269</v>
      </c>
    </row>
    <row r="228" spans="1:30" x14ac:dyDescent="0.25">
      <c r="A228" s="116" t="s">
        <v>400</v>
      </c>
      <c r="B228" s="117" t="s">
        <v>26</v>
      </c>
      <c r="C228" s="1" t="s">
        <v>401</v>
      </c>
      <c r="D228" s="1">
        <v>0.5</v>
      </c>
      <c r="E228" s="1">
        <v>0.109</v>
      </c>
      <c r="H228" s="3">
        <v>19.2</v>
      </c>
      <c r="I228" s="1">
        <v>1.5</v>
      </c>
      <c r="L228" s="1">
        <v>12.9</v>
      </c>
      <c r="M228" s="1">
        <v>2.2999999999999998</v>
      </c>
      <c r="N228" s="140"/>
      <c r="P228" s="2" t="s">
        <v>28</v>
      </c>
      <c r="Q228" s="2" t="s">
        <v>29</v>
      </c>
      <c r="R228" s="2" t="s">
        <v>30</v>
      </c>
      <c r="S228" s="141"/>
      <c r="T228" s="2" t="s">
        <v>1112</v>
      </c>
      <c r="U228" s="2" t="s">
        <v>403</v>
      </c>
      <c r="V228" s="2" t="s">
        <v>87</v>
      </c>
      <c r="X228" s="2" t="s">
        <v>62</v>
      </c>
      <c r="Y228" s="2" t="s">
        <v>404</v>
      </c>
      <c r="Z228" s="2" t="s">
        <v>48</v>
      </c>
      <c r="AA228" s="2" t="s">
        <v>52</v>
      </c>
      <c r="AB228" s="4">
        <v>1981</v>
      </c>
      <c r="AC228" s="2" t="s">
        <v>357</v>
      </c>
    </row>
    <row r="229" spans="1:30" x14ac:dyDescent="0.25">
      <c r="A229" s="116" t="s">
        <v>400</v>
      </c>
      <c r="B229" s="117" t="s">
        <v>26</v>
      </c>
      <c r="C229" s="1" t="s">
        <v>401</v>
      </c>
      <c r="D229" s="1">
        <v>0.46500000000000002</v>
      </c>
      <c r="E229" s="1">
        <v>5.8999999999999997E-2</v>
      </c>
      <c r="H229" s="3">
        <v>11.1</v>
      </c>
      <c r="I229" s="1">
        <v>0.7</v>
      </c>
      <c r="L229" s="1">
        <v>70.400000000000006</v>
      </c>
      <c r="M229" s="1">
        <v>6.9</v>
      </c>
      <c r="N229" s="140"/>
      <c r="P229" s="2" t="s">
        <v>28</v>
      </c>
      <c r="Q229" s="2" t="s">
        <v>29</v>
      </c>
      <c r="R229" s="2" t="s">
        <v>30</v>
      </c>
      <c r="S229" s="141"/>
      <c r="T229" s="2" t="s">
        <v>1112</v>
      </c>
      <c r="U229" s="2" t="s">
        <v>403</v>
      </c>
      <c r="V229" s="2" t="s">
        <v>87</v>
      </c>
      <c r="X229" s="2" t="s">
        <v>62</v>
      </c>
      <c r="Y229" s="2" t="s">
        <v>404</v>
      </c>
      <c r="Z229" s="2" t="s">
        <v>48</v>
      </c>
      <c r="AA229" s="2" t="s">
        <v>49</v>
      </c>
      <c r="AB229" s="4">
        <v>1982</v>
      </c>
      <c r="AC229" s="2" t="s">
        <v>50</v>
      </c>
    </row>
    <row r="230" spans="1:30" x14ac:dyDescent="0.25">
      <c r="A230" s="116" t="s">
        <v>400</v>
      </c>
      <c r="B230" s="117" t="s">
        <v>26</v>
      </c>
      <c r="C230" s="1" t="s">
        <v>401</v>
      </c>
      <c r="D230" s="1">
        <v>0.435</v>
      </c>
      <c r="E230" s="1">
        <v>8.3000000000000004E-2</v>
      </c>
      <c r="H230" s="3">
        <v>14.2</v>
      </c>
      <c r="I230" s="1">
        <v>1.5</v>
      </c>
      <c r="L230" s="1">
        <v>46.3</v>
      </c>
      <c r="M230" s="1">
        <v>5.5</v>
      </c>
      <c r="N230" s="140"/>
      <c r="P230" s="2" t="s">
        <v>28</v>
      </c>
      <c r="Q230" s="2" t="s">
        <v>29</v>
      </c>
      <c r="R230" s="2" t="s">
        <v>30</v>
      </c>
      <c r="S230" s="141"/>
      <c r="T230" s="2" t="s">
        <v>1112</v>
      </c>
      <c r="U230" s="2" t="s">
        <v>403</v>
      </c>
      <c r="V230" s="2" t="s">
        <v>87</v>
      </c>
      <c r="X230" s="2" t="s">
        <v>62</v>
      </c>
      <c r="Y230" s="2" t="s">
        <v>404</v>
      </c>
      <c r="Z230" s="2" t="s">
        <v>48</v>
      </c>
      <c r="AA230" s="2" t="s">
        <v>64</v>
      </c>
      <c r="AB230" s="4">
        <v>1981</v>
      </c>
      <c r="AC230" s="2" t="s">
        <v>65</v>
      </c>
    </row>
    <row r="231" spans="1:30" x14ac:dyDescent="0.25">
      <c r="A231" s="116" t="s">
        <v>400</v>
      </c>
      <c r="B231" s="117" t="s">
        <v>26</v>
      </c>
      <c r="C231" s="1" t="s">
        <v>401</v>
      </c>
      <c r="D231" s="1">
        <v>0.40699999999999997</v>
      </c>
      <c r="E231" s="1">
        <v>7.4999999999999997E-2</v>
      </c>
      <c r="H231" s="3">
        <v>20.7</v>
      </c>
      <c r="I231" s="1">
        <v>1.6</v>
      </c>
      <c r="L231" s="1">
        <v>26.3</v>
      </c>
      <c r="M231" s="1">
        <v>3.1</v>
      </c>
      <c r="N231" s="140"/>
      <c r="P231" s="2" t="s">
        <v>28</v>
      </c>
      <c r="Q231" s="2" t="s">
        <v>29</v>
      </c>
      <c r="R231" s="2" t="s">
        <v>30</v>
      </c>
      <c r="S231" s="141"/>
      <c r="T231" s="2" t="s">
        <v>1112</v>
      </c>
      <c r="U231" s="2" t="s">
        <v>403</v>
      </c>
      <c r="V231" s="2" t="s">
        <v>87</v>
      </c>
      <c r="X231" s="2" t="s">
        <v>62</v>
      </c>
      <c r="Y231" s="2" t="s">
        <v>404</v>
      </c>
      <c r="Z231" s="2" t="s">
        <v>48</v>
      </c>
      <c r="AA231" s="2" t="s">
        <v>64</v>
      </c>
      <c r="AB231" s="4">
        <v>1981</v>
      </c>
      <c r="AC231" s="2" t="s">
        <v>270</v>
      </c>
    </row>
    <row r="232" spans="1:30" x14ac:dyDescent="0.25">
      <c r="A232" s="116" t="s">
        <v>400</v>
      </c>
      <c r="B232" s="117" t="s">
        <v>26</v>
      </c>
      <c r="C232" s="1" t="s">
        <v>401</v>
      </c>
      <c r="D232" s="1">
        <v>0.26900000000000002</v>
      </c>
      <c r="E232" s="1">
        <v>4.1000000000000002E-2</v>
      </c>
      <c r="H232" s="3">
        <v>12.1</v>
      </c>
      <c r="I232" s="1">
        <v>0.9</v>
      </c>
      <c r="L232" s="1">
        <v>61.3</v>
      </c>
      <c r="M232" s="1">
        <v>7.6</v>
      </c>
      <c r="N232" s="140"/>
      <c r="P232" s="2" t="s">
        <v>28</v>
      </c>
      <c r="Q232" s="2" t="s">
        <v>29</v>
      </c>
      <c r="R232" s="2" t="s">
        <v>30</v>
      </c>
      <c r="S232" s="141"/>
      <c r="T232" s="2" t="s">
        <v>1112</v>
      </c>
      <c r="U232" s="2" t="s">
        <v>403</v>
      </c>
      <c r="V232" s="2" t="s">
        <v>87</v>
      </c>
      <c r="X232" s="2" t="s">
        <v>62</v>
      </c>
      <c r="Y232" s="2" t="s">
        <v>404</v>
      </c>
      <c r="Z232" s="2" t="s">
        <v>48</v>
      </c>
      <c r="AA232" s="2" t="s">
        <v>49</v>
      </c>
      <c r="AB232" s="4">
        <v>1982</v>
      </c>
      <c r="AC232" s="2" t="s">
        <v>249</v>
      </c>
    </row>
    <row r="233" spans="1:30" x14ac:dyDescent="0.25">
      <c r="A233" s="116" t="s">
        <v>400</v>
      </c>
      <c r="B233" s="117" t="s">
        <v>26</v>
      </c>
      <c r="C233" s="1" t="s">
        <v>401</v>
      </c>
      <c r="D233" s="1">
        <v>0.25600000000000001</v>
      </c>
      <c r="E233" s="1">
        <v>7.6999999999999999E-2</v>
      </c>
      <c r="H233" s="3">
        <v>32</v>
      </c>
      <c r="I233" s="1">
        <v>2.9</v>
      </c>
      <c r="L233" s="1">
        <v>8.6999999999999993</v>
      </c>
      <c r="M233" s="1">
        <v>2.1</v>
      </c>
      <c r="N233" s="140"/>
      <c r="P233" s="2" t="s">
        <v>28</v>
      </c>
      <c r="Q233" s="2" t="s">
        <v>29</v>
      </c>
      <c r="R233" s="2" t="s">
        <v>30</v>
      </c>
      <c r="S233" s="141"/>
      <c r="T233" s="2" t="s">
        <v>1112</v>
      </c>
      <c r="U233" s="2" t="s">
        <v>403</v>
      </c>
      <c r="V233" s="2" t="s">
        <v>87</v>
      </c>
      <c r="X233" s="2" t="s">
        <v>62</v>
      </c>
      <c r="Y233" s="2" t="s">
        <v>404</v>
      </c>
      <c r="Z233" s="2" t="s">
        <v>48</v>
      </c>
      <c r="AA233" s="2" t="s">
        <v>54</v>
      </c>
      <c r="AB233" s="4">
        <v>1981</v>
      </c>
      <c r="AC233" s="2" t="s">
        <v>268</v>
      </c>
    </row>
    <row r="234" spans="1:30" x14ac:dyDescent="0.25">
      <c r="A234" s="116" t="s">
        <v>400</v>
      </c>
      <c r="B234" s="117" t="s">
        <v>26</v>
      </c>
      <c r="C234" s="1" t="s">
        <v>401</v>
      </c>
      <c r="D234" s="1">
        <v>0.22900000000000001</v>
      </c>
      <c r="E234" s="1">
        <v>0.06</v>
      </c>
      <c r="H234" s="3">
        <v>23.4</v>
      </c>
      <c r="I234" s="1">
        <v>2.2000000000000002</v>
      </c>
      <c r="L234" s="1">
        <v>14.3</v>
      </c>
      <c r="M234" s="1">
        <v>2.7</v>
      </c>
      <c r="N234" s="140"/>
      <c r="P234" s="2" t="s">
        <v>28</v>
      </c>
      <c r="Q234" s="2" t="s">
        <v>29</v>
      </c>
      <c r="R234" s="2" t="s">
        <v>30</v>
      </c>
      <c r="S234" s="141"/>
      <c r="T234" s="2" t="s">
        <v>1112</v>
      </c>
      <c r="U234" s="2" t="s">
        <v>403</v>
      </c>
      <c r="V234" s="2" t="s">
        <v>87</v>
      </c>
      <c r="X234" s="2" t="s">
        <v>62</v>
      </c>
      <c r="Y234" s="2" t="s">
        <v>404</v>
      </c>
      <c r="Z234" s="2" t="s">
        <v>48</v>
      </c>
      <c r="AA234" s="2" t="s">
        <v>54</v>
      </c>
      <c r="AB234" s="4">
        <v>1981</v>
      </c>
      <c r="AC234" s="2" t="s">
        <v>250</v>
      </c>
    </row>
    <row r="235" spans="1:30" x14ac:dyDescent="0.25">
      <c r="A235" s="116" t="s">
        <v>400</v>
      </c>
      <c r="B235" s="117" t="s">
        <v>26</v>
      </c>
      <c r="C235" s="1" t="s">
        <v>401</v>
      </c>
      <c r="D235" s="1">
        <v>0.191</v>
      </c>
      <c r="E235" s="1">
        <v>3.5999999999999997E-2</v>
      </c>
      <c r="H235" s="3">
        <v>32.200000000000003</v>
      </c>
      <c r="I235" s="1">
        <v>2.9</v>
      </c>
      <c r="L235" s="1">
        <v>19</v>
      </c>
      <c r="M235" s="1">
        <v>2.2999999999999998</v>
      </c>
      <c r="N235" s="140"/>
      <c r="P235" s="2" t="s">
        <v>28</v>
      </c>
      <c r="Q235" s="2" t="s">
        <v>29</v>
      </c>
      <c r="R235" s="2" t="s">
        <v>30</v>
      </c>
      <c r="S235" s="141"/>
      <c r="T235" s="2" t="s">
        <v>1112</v>
      </c>
      <c r="U235" s="2" t="s">
        <v>403</v>
      </c>
      <c r="V235" s="2" t="s">
        <v>87</v>
      </c>
      <c r="X235" s="2" t="s">
        <v>62</v>
      </c>
      <c r="Y235" s="2" t="s">
        <v>404</v>
      </c>
      <c r="Z235" s="2" t="s">
        <v>48</v>
      </c>
      <c r="AA235" s="2" t="s">
        <v>52</v>
      </c>
      <c r="AB235" s="4">
        <v>1981</v>
      </c>
      <c r="AC235" s="2" t="s">
        <v>406</v>
      </c>
    </row>
    <row r="236" spans="1:30" x14ac:dyDescent="0.25">
      <c r="A236" s="116" t="s">
        <v>400</v>
      </c>
      <c r="B236" s="117" t="s">
        <v>26</v>
      </c>
      <c r="C236" s="1" t="s">
        <v>401</v>
      </c>
      <c r="D236" s="1">
        <v>0.08</v>
      </c>
      <c r="E236" s="1">
        <v>0.02</v>
      </c>
      <c r="H236" s="3">
        <v>25.6</v>
      </c>
      <c r="I236" s="1">
        <v>2.5</v>
      </c>
      <c r="L236" s="1">
        <v>27.8</v>
      </c>
      <c r="M236" s="1">
        <v>5.7</v>
      </c>
      <c r="N236" s="140"/>
      <c r="P236" s="2" t="s">
        <v>28</v>
      </c>
      <c r="Q236" s="2" t="s">
        <v>29</v>
      </c>
      <c r="R236" s="2" t="s">
        <v>30</v>
      </c>
      <c r="S236" s="141"/>
      <c r="T236" s="2" t="s">
        <v>1112</v>
      </c>
      <c r="U236" s="2" t="s">
        <v>403</v>
      </c>
      <c r="V236" s="2" t="s">
        <v>87</v>
      </c>
      <c r="X236" s="2" t="s">
        <v>62</v>
      </c>
      <c r="Y236" s="2" t="s">
        <v>404</v>
      </c>
      <c r="Z236" s="2" t="s">
        <v>48</v>
      </c>
      <c r="AA236" s="2" t="s">
        <v>49</v>
      </c>
      <c r="AB236" s="4">
        <v>1981</v>
      </c>
      <c r="AC236" s="2" t="s">
        <v>272</v>
      </c>
    </row>
    <row r="237" spans="1:30" s="122" customFormat="1" x14ac:dyDescent="0.25">
      <c r="A237" s="116" t="s">
        <v>400</v>
      </c>
      <c r="B237" s="117" t="s">
        <v>407</v>
      </c>
      <c r="C237" s="1" t="s">
        <v>408</v>
      </c>
      <c r="D237" s="1">
        <v>0.04</v>
      </c>
      <c r="E237" s="1"/>
      <c r="F237" s="1"/>
      <c r="G237" s="1"/>
      <c r="H237" s="3">
        <v>15.7</v>
      </c>
      <c r="I237" s="1"/>
      <c r="J237" s="1"/>
      <c r="K237" s="1"/>
      <c r="L237" s="1">
        <v>104</v>
      </c>
      <c r="M237" s="1"/>
      <c r="N237" s="140" t="s">
        <v>409</v>
      </c>
      <c r="O237" s="120"/>
      <c r="P237" s="2" t="s">
        <v>140</v>
      </c>
      <c r="Q237" s="2" t="s">
        <v>29</v>
      </c>
      <c r="R237" s="2" t="s">
        <v>30</v>
      </c>
      <c r="S237" s="141"/>
      <c r="T237" s="2" t="s">
        <v>1112</v>
      </c>
      <c r="U237" s="2" t="s">
        <v>410</v>
      </c>
      <c r="V237" s="2" t="s">
        <v>87</v>
      </c>
      <c r="W237" s="2" t="s">
        <v>411</v>
      </c>
      <c r="X237" s="2" t="s">
        <v>62</v>
      </c>
      <c r="Y237" s="2" t="s">
        <v>412</v>
      </c>
      <c r="Z237" s="2" t="s">
        <v>37</v>
      </c>
      <c r="AA237" s="2" t="s">
        <v>52</v>
      </c>
      <c r="AB237" s="4">
        <v>2013</v>
      </c>
      <c r="AC237" s="2" t="s">
        <v>357</v>
      </c>
      <c r="AD237" s="2" t="s">
        <v>413</v>
      </c>
    </row>
    <row r="238" spans="1:30" s="122" customFormat="1" x14ac:dyDescent="0.25">
      <c r="A238" s="116" t="s">
        <v>400</v>
      </c>
      <c r="B238" s="117" t="s">
        <v>407</v>
      </c>
      <c r="C238" s="1" t="s">
        <v>408</v>
      </c>
      <c r="D238" s="1">
        <v>0.06</v>
      </c>
      <c r="E238" s="1"/>
      <c r="F238" s="1"/>
      <c r="G238" s="1"/>
      <c r="H238" s="3">
        <v>9.5</v>
      </c>
      <c r="I238" s="1"/>
      <c r="J238" s="1"/>
      <c r="K238" s="1"/>
      <c r="L238" s="1">
        <v>104</v>
      </c>
      <c r="M238" s="1"/>
      <c r="N238" s="140" t="s">
        <v>409</v>
      </c>
      <c r="O238" s="120"/>
      <c r="P238" s="2" t="s">
        <v>132</v>
      </c>
      <c r="Q238" s="2" t="s">
        <v>29</v>
      </c>
      <c r="R238" s="2" t="s">
        <v>30</v>
      </c>
      <c r="S238" s="141"/>
      <c r="T238" s="2" t="s">
        <v>1112</v>
      </c>
      <c r="U238" s="2" t="s">
        <v>410</v>
      </c>
      <c r="V238" s="2" t="s">
        <v>87</v>
      </c>
      <c r="W238" s="2" t="s">
        <v>411</v>
      </c>
      <c r="X238" s="2" t="s">
        <v>62</v>
      </c>
      <c r="Y238" s="2" t="s">
        <v>414</v>
      </c>
      <c r="Z238" s="2" t="s">
        <v>37</v>
      </c>
      <c r="AA238" s="2" t="s">
        <v>52</v>
      </c>
      <c r="AB238" s="4">
        <v>2013</v>
      </c>
      <c r="AC238" s="2" t="s">
        <v>357</v>
      </c>
      <c r="AD238" s="2" t="s">
        <v>413</v>
      </c>
    </row>
    <row r="239" spans="1:30" s="122" customFormat="1" x14ac:dyDescent="0.25">
      <c r="A239" s="116" t="s">
        <v>400</v>
      </c>
      <c r="B239" s="117" t="s">
        <v>407</v>
      </c>
      <c r="C239" s="1" t="s">
        <v>408</v>
      </c>
      <c r="D239" s="1">
        <v>0.12</v>
      </c>
      <c r="E239" s="1"/>
      <c r="F239" s="1"/>
      <c r="G239" s="1"/>
      <c r="H239" s="3">
        <v>15.7</v>
      </c>
      <c r="I239" s="1"/>
      <c r="J239" s="1"/>
      <c r="K239" s="1"/>
      <c r="L239" s="1">
        <v>74</v>
      </c>
      <c r="M239" s="1"/>
      <c r="N239" s="140" t="s">
        <v>415</v>
      </c>
      <c r="O239" s="120"/>
      <c r="P239" s="2" t="s">
        <v>140</v>
      </c>
      <c r="Q239" s="2" t="s">
        <v>29</v>
      </c>
      <c r="R239" s="2" t="s">
        <v>30</v>
      </c>
      <c r="S239" s="141"/>
      <c r="T239" s="2" t="s">
        <v>1112</v>
      </c>
      <c r="U239" s="2" t="s">
        <v>410</v>
      </c>
      <c r="V239" s="2" t="s">
        <v>87</v>
      </c>
      <c r="W239" s="2" t="s">
        <v>411</v>
      </c>
      <c r="X239" s="2" t="s">
        <v>62</v>
      </c>
      <c r="Y239" s="2" t="s">
        <v>412</v>
      </c>
      <c r="Z239" s="2" t="s">
        <v>37</v>
      </c>
      <c r="AA239" s="2" t="s">
        <v>52</v>
      </c>
      <c r="AB239" s="4">
        <v>2013</v>
      </c>
      <c r="AC239" s="2" t="s">
        <v>357</v>
      </c>
      <c r="AD239" s="2" t="s">
        <v>413</v>
      </c>
    </row>
    <row r="240" spans="1:30" s="122" customFormat="1" x14ac:dyDescent="0.25">
      <c r="A240" s="116" t="s">
        <v>400</v>
      </c>
      <c r="B240" s="117" t="s">
        <v>407</v>
      </c>
      <c r="C240" s="1" t="s">
        <v>408</v>
      </c>
      <c r="D240" s="1">
        <v>0.16</v>
      </c>
      <c r="E240" s="1"/>
      <c r="F240" s="1"/>
      <c r="G240" s="1"/>
      <c r="H240" s="3">
        <v>9.5</v>
      </c>
      <c r="I240" s="1"/>
      <c r="J240" s="1"/>
      <c r="K240" s="1"/>
      <c r="L240" s="1">
        <v>74</v>
      </c>
      <c r="M240" s="1"/>
      <c r="N240" s="140" t="s">
        <v>415</v>
      </c>
      <c r="O240" s="120"/>
      <c r="P240" s="2" t="s">
        <v>132</v>
      </c>
      <c r="Q240" s="2" t="s">
        <v>29</v>
      </c>
      <c r="R240" s="2" t="s">
        <v>30</v>
      </c>
      <c r="S240" s="141"/>
      <c r="T240" s="2" t="s">
        <v>1112</v>
      </c>
      <c r="U240" s="2" t="s">
        <v>410</v>
      </c>
      <c r="V240" s="2" t="s">
        <v>87</v>
      </c>
      <c r="W240" s="2" t="s">
        <v>411</v>
      </c>
      <c r="X240" s="2" t="s">
        <v>62</v>
      </c>
      <c r="Y240" s="2" t="s">
        <v>414</v>
      </c>
      <c r="Z240" s="2" t="s">
        <v>37</v>
      </c>
      <c r="AA240" s="2" t="s">
        <v>52</v>
      </c>
      <c r="AB240" s="4">
        <v>2013</v>
      </c>
      <c r="AC240" s="2" t="s">
        <v>357</v>
      </c>
      <c r="AD240" s="2" t="s">
        <v>413</v>
      </c>
    </row>
    <row r="241" spans="1:30" x14ac:dyDescent="0.25">
      <c r="A241" s="116" t="s">
        <v>400</v>
      </c>
      <c r="B241" s="1" t="s">
        <v>350</v>
      </c>
      <c r="C241" s="1" t="s">
        <v>416</v>
      </c>
      <c r="D241" s="1">
        <v>0.67</v>
      </c>
      <c r="E241" s="1">
        <v>0.315</v>
      </c>
      <c r="H241" s="3"/>
      <c r="L241" s="1">
        <v>27.6</v>
      </c>
      <c r="M241" s="1">
        <v>13</v>
      </c>
      <c r="N241" s="121"/>
      <c r="O241" s="118"/>
      <c r="P241" s="2" t="s">
        <v>28</v>
      </c>
      <c r="Q241" s="2" t="s">
        <v>29</v>
      </c>
      <c r="R241" s="2" t="s">
        <v>30</v>
      </c>
      <c r="S241" s="119" t="s">
        <v>74</v>
      </c>
      <c r="T241" s="2" t="s">
        <v>1112</v>
      </c>
      <c r="U241" s="2" t="s">
        <v>417</v>
      </c>
      <c r="V241" s="2" t="s">
        <v>90</v>
      </c>
      <c r="W241" s="2" t="s">
        <v>418</v>
      </c>
      <c r="X241" s="2" t="s">
        <v>62</v>
      </c>
      <c r="Y241" s="2" t="s">
        <v>419</v>
      </c>
      <c r="Z241" s="2" t="s">
        <v>48</v>
      </c>
      <c r="AA241" s="2" t="s">
        <v>52</v>
      </c>
      <c r="AB241" s="4">
        <v>2007</v>
      </c>
      <c r="AC241" s="2" t="s">
        <v>53</v>
      </c>
      <c r="AD241" s="2" t="s">
        <v>420</v>
      </c>
    </row>
    <row r="242" spans="1:30" x14ac:dyDescent="0.25">
      <c r="A242" s="116" t="s">
        <v>400</v>
      </c>
      <c r="B242" s="1" t="s">
        <v>350</v>
      </c>
      <c r="C242" s="1" t="s">
        <v>416</v>
      </c>
      <c r="D242" s="1">
        <v>0.48599999999999999</v>
      </c>
      <c r="E242" s="1">
        <v>0.124</v>
      </c>
      <c r="H242" s="3"/>
      <c r="L242" s="1">
        <v>74.8</v>
      </c>
      <c r="M242" s="1">
        <v>14.9</v>
      </c>
      <c r="N242" s="121"/>
      <c r="O242" s="118"/>
      <c r="P242" s="2" t="s">
        <v>28</v>
      </c>
      <c r="Q242" s="2" t="s">
        <v>29</v>
      </c>
      <c r="R242" s="2" t="s">
        <v>30</v>
      </c>
      <c r="S242" s="119" t="s">
        <v>74</v>
      </c>
      <c r="T242" s="2" t="s">
        <v>1112</v>
      </c>
      <c r="U242" s="2" t="s">
        <v>417</v>
      </c>
      <c r="V242" s="2" t="s">
        <v>90</v>
      </c>
      <c r="W242" s="2" t="s">
        <v>421</v>
      </c>
      <c r="X242" s="2" t="s">
        <v>62</v>
      </c>
      <c r="Y242" s="2" t="s">
        <v>422</v>
      </c>
      <c r="Z242" s="2" t="s">
        <v>48</v>
      </c>
      <c r="AA242" s="2" t="s">
        <v>52</v>
      </c>
      <c r="AB242" s="4">
        <v>2007</v>
      </c>
      <c r="AC242" s="2" t="s">
        <v>53</v>
      </c>
      <c r="AD242" s="2" t="s">
        <v>420</v>
      </c>
    </row>
    <row r="243" spans="1:30" x14ac:dyDescent="0.25">
      <c r="A243" s="116" t="s">
        <v>400</v>
      </c>
      <c r="B243" s="1" t="s">
        <v>350</v>
      </c>
      <c r="C243" s="1" t="s">
        <v>416</v>
      </c>
      <c r="D243" s="1">
        <v>0.42399999999999999</v>
      </c>
      <c r="E243" s="1">
        <v>8.8999999999999996E-2</v>
      </c>
      <c r="H243" s="3"/>
      <c r="L243" s="1">
        <v>156.5</v>
      </c>
      <c r="M243" s="1">
        <v>33.9</v>
      </c>
      <c r="O243" s="118"/>
      <c r="P243" s="2" t="s">
        <v>28</v>
      </c>
      <c r="Q243" s="2" t="s">
        <v>29</v>
      </c>
      <c r="R243" s="2" t="s">
        <v>30</v>
      </c>
      <c r="S243" s="119" t="s">
        <v>74</v>
      </c>
      <c r="T243" s="2" t="s">
        <v>1112</v>
      </c>
      <c r="U243" s="2" t="s">
        <v>417</v>
      </c>
      <c r="V243" s="2" t="s">
        <v>90</v>
      </c>
      <c r="W243" s="2" t="s">
        <v>423</v>
      </c>
      <c r="X243" s="2" t="s">
        <v>62</v>
      </c>
      <c r="Y243" s="2" t="s">
        <v>422</v>
      </c>
      <c r="Z243" s="2" t="s">
        <v>48</v>
      </c>
      <c r="AA243" s="2" t="s">
        <v>64</v>
      </c>
      <c r="AB243" s="4">
        <v>2007</v>
      </c>
      <c r="AC243" s="2" t="s">
        <v>316</v>
      </c>
      <c r="AD243" s="2" t="s">
        <v>420</v>
      </c>
    </row>
    <row r="244" spans="1:30" x14ac:dyDescent="0.25">
      <c r="A244" s="116" t="s">
        <v>400</v>
      </c>
      <c r="B244" s="1" t="s">
        <v>350</v>
      </c>
      <c r="C244" s="1" t="s">
        <v>416</v>
      </c>
      <c r="D244" s="1">
        <v>0.41099999999999998</v>
      </c>
      <c r="E244" s="1">
        <v>9.5000000000000001E-2</v>
      </c>
      <c r="H244" s="3"/>
      <c r="L244" s="1">
        <v>97.9</v>
      </c>
      <c r="M244" s="1">
        <v>23</v>
      </c>
      <c r="N244" s="121"/>
      <c r="O244" s="118"/>
      <c r="P244" s="2" t="s">
        <v>28</v>
      </c>
      <c r="Q244" s="2" t="s">
        <v>29</v>
      </c>
      <c r="R244" s="2" t="s">
        <v>30</v>
      </c>
      <c r="S244" s="119" t="s">
        <v>74</v>
      </c>
      <c r="T244" s="2" t="s">
        <v>1112</v>
      </c>
      <c r="U244" s="2" t="s">
        <v>417</v>
      </c>
      <c r="V244" s="2" t="s">
        <v>90</v>
      </c>
      <c r="W244" s="2" t="s">
        <v>421</v>
      </c>
      <c r="X244" s="2" t="s">
        <v>62</v>
      </c>
      <c r="Y244" s="2" t="s">
        <v>422</v>
      </c>
      <c r="Z244" s="2" t="s">
        <v>48</v>
      </c>
      <c r="AA244" s="2" t="s">
        <v>64</v>
      </c>
      <c r="AB244" s="4">
        <v>2007</v>
      </c>
      <c r="AC244" s="2" t="s">
        <v>270</v>
      </c>
      <c r="AD244" s="2" t="s">
        <v>420</v>
      </c>
    </row>
    <row r="245" spans="1:30" x14ac:dyDescent="0.25">
      <c r="A245" s="116" t="s">
        <v>400</v>
      </c>
      <c r="B245" s="1" t="s">
        <v>350</v>
      </c>
      <c r="C245" s="1" t="s">
        <v>416</v>
      </c>
      <c r="D245" s="1">
        <v>0.318</v>
      </c>
      <c r="E245" s="1">
        <v>7.3999999999999996E-2</v>
      </c>
      <c r="H245" s="3"/>
      <c r="L245" s="1">
        <v>116.5</v>
      </c>
      <c r="M245" s="1">
        <v>35.6</v>
      </c>
      <c r="N245" s="121"/>
      <c r="O245" s="118"/>
      <c r="P245" s="2" t="s">
        <v>28</v>
      </c>
      <c r="Q245" s="2" t="s">
        <v>29</v>
      </c>
      <c r="R245" s="2" t="s">
        <v>30</v>
      </c>
      <c r="S245" s="119" t="s">
        <v>74</v>
      </c>
      <c r="T245" s="2" t="s">
        <v>1112</v>
      </c>
      <c r="U245" s="2" t="s">
        <v>417</v>
      </c>
      <c r="V245" s="2" t="s">
        <v>90</v>
      </c>
      <c r="W245" s="2" t="s">
        <v>424</v>
      </c>
      <c r="X245" s="2" t="s">
        <v>62</v>
      </c>
      <c r="Y245" s="2" t="s">
        <v>419</v>
      </c>
      <c r="Z245" s="2" t="s">
        <v>48</v>
      </c>
      <c r="AA245" s="2" t="s">
        <v>64</v>
      </c>
      <c r="AB245" s="4">
        <v>2007</v>
      </c>
      <c r="AC245" s="2" t="s">
        <v>270</v>
      </c>
      <c r="AD245" s="2" t="s">
        <v>420</v>
      </c>
    </row>
    <row r="246" spans="1:30" x14ac:dyDescent="0.25">
      <c r="A246" s="116" t="s">
        <v>400</v>
      </c>
      <c r="B246" s="1" t="s">
        <v>350</v>
      </c>
      <c r="C246" s="1" t="s">
        <v>416</v>
      </c>
      <c r="D246" s="1">
        <v>0.3</v>
      </c>
      <c r="E246" s="1">
        <v>4.3999999999999997E-2</v>
      </c>
      <c r="H246" s="3"/>
      <c r="L246" s="1">
        <v>156.69999999999999</v>
      </c>
      <c r="M246" s="1">
        <v>40.700000000000003</v>
      </c>
      <c r="O246" s="118"/>
      <c r="P246" s="2" t="s">
        <v>28</v>
      </c>
      <c r="Q246" s="2" t="s">
        <v>29</v>
      </c>
      <c r="R246" s="2" t="s">
        <v>30</v>
      </c>
      <c r="S246" s="119" t="s">
        <v>74</v>
      </c>
      <c r="T246" s="2" t="s">
        <v>1112</v>
      </c>
      <c r="U246" s="2" t="s">
        <v>417</v>
      </c>
      <c r="V246" s="2" t="s">
        <v>90</v>
      </c>
      <c r="W246" s="2" t="s">
        <v>424</v>
      </c>
      <c r="X246" s="2" t="s">
        <v>62</v>
      </c>
      <c r="Y246" s="2" t="s">
        <v>419</v>
      </c>
      <c r="Z246" s="2" t="s">
        <v>48</v>
      </c>
      <c r="AA246" s="2" t="s">
        <v>64</v>
      </c>
      <c r="AB246" s="4">
        <v>2007</v>
      </c>
      <c r="AC246" s="2" t="s">
        <v>316</v>
      </c>
      <c r="AD246" s="2" t="s">
        <v>420</v>
      </c>
    </row>
    <row r="247" spans="1:30" x14ac:dyDescent="0.25">
      <c r="A247" s="116" t="s">
        <v>400</v>
      </c>
      <c r="B247" s="1" t="s">
        <v>350</v>
      </c>
      <c r="C247" s="1" t="s">
        <v>416</v>
      </c>
      <c r="D247" s="1">
        <v>0.23899999999999999</v>
      </c>
      <c r="E247" s="1">
        <v>0.92</v>
      </c>
      <c r="H247" s="3"/>
      <c r="L247" s="1">
        <v>25.8</v>
      </c>
      <c r="M247" s="1">
        <v>10.7</v>
      </c>
      <c r="N247" s="121"/>
      <c r="O247" s="118"/>
      <c r="P247" s="2" t="s">
        <v>28</v>
      </c>
      <c r="Q247" s="2" t="s">
        <v>29</v>
      </c>
      <c r="R247" s="2" t="s">
        <v>30</v>
      </c>
      <c r="S247" s="119" t="s">
        <v>74</v>
      </c>
      <c r="T247" s="2" t="s">
        <v>1112</v>
      </c>
      <c r="U247" s="2" t="s">
        <v>417</v>
      </c>
      <c r="V247" s="2" t="s">
        <v>90</v>
      </c>
      <c r="W247" s="2" t="s">
        <v>421</v>
      </c>
      <c r="X247" s="2" t="s">
        <v>62</v>
      </c>
      <c r="Y247" s="2" t="s">
        <v>422</v>
      </c>
      <c r="Z247" s="2" t="s">
        <v>48</v>
      </c>
      <c r="AA247" s="2" t="s">
        <v>54</v>
      </c>
      <c r="AB247" s="4">
        <v>2007</v>
      </c>
      <c r="AC247" s="2" t="s">
        <v>425</v>
      </c>
      <c r="AD247" s="2" t="s">
        <v>420</v>
      </c>
    </row>
    <row r="248" spans="1:30" x14ac:dyDescent="0.25">
      <c r="A248" s="116" t="s">
        <v>400</v>
      </c>
      <c r="B248" s="1" t="s">
        <v>350</v>
      </c>
      <c r="C248" s="1" t="s">
        <v>416</v>
      </c>
      <c r="D248" s="1">
        <v>0.156</v>
      </c>
      <c r="E248" s="1">
        <v>5.1999999999999998E-2</v>
      </c>
      <c r="H248" s="3"/>
      <c r="L248" s="1">
        <v>34.299999999999997</v>
      </c>
      <c r="M248" s="1">
        <v>11.3</v>
      </c>
      <c r="N248" s="121"/>
      <c r="O248" s="118"/>
      <c r="P248" s="2" t="s">
        <v>28</v>
      </c>
      <c r="Q248" s="2" t="s">
        <v>29</v>
      </c>
      <c r="R248" s="2" t="s">
        <v>30</v>
      </c>
      <c r="S248" s="119" t="s">
        <v>74</v>
      </c>
      <c r="T248" s="2" t="s">
        <v>1112</v>
      </c>
      <c r="U248" s="2" t="s">
        <v>417</v>
      </c>
      <c r="V248" s="2" t="s">
        <v>90</v>
      </c>
      <c r="W248" s="2" t="s">
        <v>421</v>
      </c>
      <c r="X248" s="2" t="s">
        <v>62</v>
      </c>
      <c r="Y248" s="2" t="s">
        <v>422</v>
      </c>
      <c r="Z248" s="2" t="s">
        <v>48</v>
      </c>
      <c r="AA248" s="2" t="s">
        <v>52</v>
      </c>
      <c r="AB248" s="4">
        <v>2007</v>
      </c>
      <c r="AC248" s="2" t="s">
        <v>248</v>
      </c>
      <c r="AD248" s="2" t="s">
        <v>420</v>
      </c>
    </row>
    <row r="249" spans="1:30" x14ac:dyDescent="0.25">
      <c r="A249" s="116" t="s">
        <v>400</v>
      </c>
      <c r="B249" s="1" t="s">
        <v>350</v>
      </c>
      <c r="C249" s="1" t="s">
        <v>416</v>
      </c>
      <c r="D249" s="1">
        <v>8.6999999999999994E-2</v>
      </c>
      <c r="E249" s="1">
        <v>3.1E-2</v>
      </c>
      <c r="H249" s="3"/>
      <c r="L249" s="1">
        <v>14.6</v>
      </c>
      <c r="M249" s="1">
        <v>8.3000000000000007</v>
      </c>
      <c r="N249" s="121"/>
      <c r="O249" s="118"/>
      <c r="P249" s="2" t="s">
        <v>28</v>
      </c>
      <c r="Q249" s="2" t="s">
        <v>29</v>
      </c>
      <c r="R249" s="2" t="s">
        <v>30</v>
      </c>
      <c r="S249" s="119" t="s">
        <v>74</v>
      </c>
      <c r="T249" s="2" t="s">
        <v>1112</v>
      </c>
      <c r="U249" s="2" t="s">
        <v>417</v>
      </c>
      <c r="V249" s="2" t="s">
        <v>90</v>
      </c>
      <c r="W249" s="2" t="s">
        <v>418</v>
      </c>
      <c r="X249" s="2" t="s">
        <v>62</v>
      </c>
      <c r="Y249" s="2" t="s">
        <v>419</v>
      </c>
      <c r="Z249" s="2" t="s">
        <v>48</v>
      </c>
      <c r="AA249" s="2" t="s">
        <v>52</v>
      </c>
      <c r="AB249" s="4">
        <v>2007</v>
      </c>
      <c r="AC249" s="2" t="s">
        <v>248</v>
      </c>
      <c r="AD249" s="2" t="s">
        <v>420</v>
      </c>
    </row>
    <row r="250" spans="1:30" x14ac:dyDescent="0.25">
      <c r="A250" s="116" t="s">
        <v>400</v>
      </c>
      <c r="B250" s="117" t="s">
        <v>158</v>
      </c>
      <c r="C250" s="1" t="s">
        <v>1137</v>
      </c>
      <c r="D250" s="1">
        <v>3.5999999999999997E-2</v>
      </c>
      <c r="F250" s="1" t="s">
        <v>1144</v>
      </c>
      <c r="H250" s="3">
        <v>15.56</v>
      </c>
      <c r="J250" s="1" t="s">
        <v>1176</v>
      </c>
      <c r="L250" s="1">
        <v>8.92</v>
      </c>
      <c r="N250" s="121" t="s">
        <v>1192</v>
      </c>
      <c r="O250" s="118"/>
      <c r="P250" s="2" t="s">
        <v>28</v>
      </c>
      <c r="Q250" s="2" t="s">
        <v>29</v>
      </c>
      <c r="R250" s="2" t="s">
        <v>30</v>
      </c>
      <c r="S250" s="119" t="s">
        <v>245</v>
      </c>
      <c r="T250" s="2" t="s">
        <v>1112</v>
      </c>
      <c r="U250" s="2" t="s">
        <v>1201</v>
      </c>
      <c r="V250" s="2" t="s">
        <v>1200</v>
      </c>
      <c r="W250" s="2" t="s">
        <v>703</v>
      </c>
      <c r="X250" s="2" t="s">
        <v>35</v>
      </c>
      <c r="Y250" s="2" t="s">
        <v>1202</v>
      </c>
      <c r="Z250" s="2" t="s">
        <v>48</v>
      </c>
      <c r="AA250" s="2" t="s">
        <v>54</v>
      </c>
      <c r="AB250" s="4">
        <v>2016</v>
      </c>
      <c r="AD250" s="2" t="s">
        <v>1207</v>
      </c>
    </row>
    <row r="251" spans="1:30" x14ac:dyDescent="0.25">
      <c r="A251" s="116" t="s">
        <v>400</v>
      </c>
      <c r="B251" s="117" t="s">
        <v>158</v>
      </c>
      <c r="C251" s="1" t="s">
        <v>1137</v>
      </c>
      <c r="D251" s="1">
        <v>1.6E-2</v>
      </c>
      <c r="F251" s="1" t="s">
        <v>1145</v>
      </c>
      <c r="H251" s="3">
        <v>36.93</v>
      </c>
      <c r="J251" s="1" t="s">
        <v>1177</v>
      </c>
      <c r="L251" s="1">
        <v>8.92</v>
      </c>
      <c r="N251" s="121" t="s">
        <v>1192</v>
      </c>
      <c r="O251" s="118"/>
      <c r="P251" s="2" t="s">
        <v>28</v>
      </c>
      <c r="Q251" s="2" t="s">
        <v>29</v>
      </c>
      <c r="R251" s="2" t="s">
        <v>30</v>
      </c>
      <c r="S251" s="119" t="s">
        <v>245</v>
      </c>
      <c r="T251" s="2" t="s">
        <v>1112</v>
      </c>
      <c r="U251" s="2" t="s">
        <v>1201</v>
      </c>
      <c r="V251" s="2" t="s">
        <v>1200</v>
      </c>
      <c r="W251" s="2" t="s">
        <v>703</v>
      </c>
      <c r="X251" s="2" t="s">
        <v>35</v>
      </c>
      <c r="Y251" s="2" t="s">
        <v>1202</v>
      </c>
      <c r="Z251" s="2" t="s">
        <v>48</v>
      </c>
      <c r="AA251" s="2" t="s">
        <v>54</v>
      </c>
      <c r="AB251" s="4">
        <v>2016</v>
      </c>
      <c r="AD251" s="2" t="s">
        <v>1204</v>
      </c>
    </row>
    <row r="252" spans="1:30" x14ac:dyDescent="0.25">
      <c r="A252" s="116" t="s">
        <v>400</v>
      </c>
      <c r="B252" s="117" t="s">
        <v>158</v>
      </c>
      <c r="C252" s="1" t="s">
        <v>1137</v>
      </c>
      <c r="D252" s="1">
        <v>1.4999999999999999E-2</v>
      </c>
      <c r="F252" s="1" t="s">
        <v>1146</v>
      </c>
      <c r="H252" s="3">
        <v>15.56</v>
      </c>
      <c r="J252" s="1" t="s">
        <v>1176</v>
      </c>
      <c r="L252" s="1">
        <v>8.92</v>
      </c>
      <c r="N252" s="121" t="s">
        <v>1192</v>
      </c>
      <c r="O252" s="118"/>
      <c r="P252" s="2" t="s">
        <v>28</v>
      </c>
      <c r="Q252" s="2" t="s">
        <v>29</v>
      </c>
      <c r="R252" s="2" t="s">
        <v>30</v>
      </c>
      <c r="S252" s="119" t="s">
        <v>245</v>
      </c>
      <c r="T252" s="2" t="s">
        <v>1112</v>
      </c>
      <c r="U252" s="2" t="s">
        <v>1201</v>
      </c>
      <c r="V252" s="2" t="s">
        <v>1200</v>
      </c>
      <c r="W252" s="2" t="s">
        <v>703</v>
      </c>
      <c r="X252" s="2" t="s">
        <v>35</v>
      </c>
      <c r="Y252" s="2" t="s">
        <v>1202</v>
      </c>
      <c r="Z252" s="2" t="s">
        <v>48</v>
      </c>
      <c r="AA252" s="2" t="s">
        <v>54</v>
      </c>
      <c r="AB252" s="4">
        <v>2016</v>
      </c>
      <c r="AD252" s="2" t="s">
        <v>1205</v>
      </c>
    </row>
    <row r="253" spans="1:30" x14ac:dyDescent="0.25">
      <c r="A253" s="116" t="s">
        <v>400</v>
      </c>
      <c r="B253" s="117" t="s">
        <v>158</v>
      </c>
      <c r="C253" s="1" t="s">
        <v>1137</v>
      </c>
      <c r="D253" s="1">
        <v>7.0000000000000001E-3</v>
      </c>
      <c r="F253" s="1" t="s">
        <v>1147</v>
      </c>
      <c r="H253" s="3">
        <v>36.93</v>
      </c>
      <c r="J253" s="1" t="s">
        <v>1177</v>
      </c>
      <c r="L253" s="1">
        <v>8.92</v>
      </c>
      <c r="N253" s="121" t="s">
        <v>1192</v>
      </c>
      <c r="O253" s="118"/>
      <c r="P253" s="2" t="s">
        <v>28</v>
      </c>
      <c r="Q253" s="2" t="s">
        <v>29</v>
      </c>
      <c r="R253" s="2" t="s">
        <v>30</v>
      </c>
      <c r="S253" s="119" t="s">
        <v>245</v>
      </c>
      <c r="T253" s="2" t="s">
        <v>1112</v>
      </c>
      <c r="U253" s="2" t="s">
        <v>1201</v>
      </c>
      <c r="V253" s="2" t="s">
        <v>1200</v>
      </c>
      <c r="W253" s="2" t="s">
        <v>703</v>
      </c>
      <c r="X253" s="2" t="s">
        <v>35</v>
      </c>
      <c r="Y253" s="2" t="s">
        <v>1202</v>
      </c>
      <c r="Z253" s="2" t="s">
        <v>48</v>
      </c>
      <c r="AA253" s="2" t="s">
        <v>54</v>
      </c>
      <c r="AB253" s="4">
        <v>2016</v>
      </c>
      <c r="AD253" s="2" t="s">
        <v>1206</v>
      </c>
    </row>
    <row r="254" spans="1:30" x14ac:dyDescent="0.25">
      <c r="A254" s="116" t="s">
        <v>400</v>
      </c>
      <c r="B254" s="117" t="s">
        <v>158</v>
      </c>
      <c r="C254" s="1" t="s">
        <v>1137</v>
      </c>
      <c r="D254" s="1">
        <v>1.2E-2</v>
      </c>
      <c r="F254" s="1" t="s">
        <v>1148</v>
      </c>
      <c r="H254" s="3">
        <v>32.31</v>
      </c>
      <c r="J254" s="1" t="s">
        <v>1178</v>
      </c>
      <c r="L254" s="1">
        <v>6.15</v>
      </c>
      <c r="N254" s="121" t="s">
        <v>1193</v>
      </c>
      <c r="O254" s="118"/>
      <c r="P254" s="2" t="s">
        <v>28</v>
      </c>
      <c r="Q254" s="2" t="s">
        <v>29</v>
      </c>
      <c r="R254" s="2" t="s">
        <v>30</v>
      </c>
      <c r="S254" s="119" t="s">
        <v>245</v>
      </c>
      <c r="T254" s="2" t="s">
        <v>1112</v>
      </c>
      <c r="U254" s="2" t="s">
        <v>1201</v>
      </c>
      <c r="V254" s="2" t="s">
        <v>1200</v>
      </c>
      <c r="W254" s="2" t="s">
        <v>703</v>
      </c>
      <c r="X254" s="2" t="s">
        <v>35</v>
      </c>
      <c r="Y254" s="2" t="s">
        <v>1203</v>
      </c>
      <c r="Z254" s="2" t="s">
        <v>48</v>
      </c>
      <c r="AA254" s="2" t="s">
        <v>54</v>
      </c>
      <c r="AB254" s="4">
        <v>2016</v>
      </c>
      <c r="AD254" s="2" t="s">
        <v>1207</v>
      </c>
    </row>
    <row r="255" spans="1:30" x14ac:dyDescent="0.25">
      <c r="A255" s="116" t="s">
        <v>400</v>
      </c>
      <c r="B255" s="117" t="s">
        <v>158</v>
      </c>
      <c r="C255" s="1" t="s">
        <v>1137</v>
      </c>
      <c r="D255" s="1">
        <v>5.0000000000000001E-3</v>
      </c>
      <c r="F255" s="1" t="s">
        <v>1149</v>
      </c>
      <c r="H255" s="3">
        <v>76.680000000000007</v>
      </c>
      <c r="J255" s="1" t="s">
        <v>1179</v>
      </c>
      <c r="L255" s="1">
        <v>6.15</v>
      </c>
      <c r="N255" s="121" t="s">
        <v>1193</v>
      </c>
      <c r="O255" s="118"/>
      <c r="P255" s="2" t="s">
        <v>28</v>
      </c>
      <c r="Q255" s="2" t="s">
        <v>29</v>
      </c>
      <c r="R255" s="2" t="s">
        <v>30</v>
      </c>
      <c r="S255" s="119" t="s">
        <v>245</v>
      </c>
      <c r="T255" s="2" t="s">
        <v>1112</v>
      </c>
      <c r="U255" s="2" t="s">
        <v>1201</v>
      </c>
      <c r="V255" s="2" t="s">
        <v>1200</v>
      </c>
      <c r="W255" s="2" t="s">
        <v>703</v>
      </c>
      <c r="X255" s="2" t="s">
        <v>35</v>
      </c>
      <c r="Y255" s="2" t="s">
        <v>1203</v>
      </c>
      <c r="Z255" s="2" t="s">
        <v>48</v>
      </c>
      <c r="AA255" s="2" t="s">
        <v>54</v>
      </c>
      <c r="AB255" s="4">
        <v>2016</v>
      </c>
      <c r="AD255" s="2" t="s">
        <v>1204</v>
      </c>
    </row>
    <row r="256" spans="1:30" x14ac:dyDescent="0.25">
      <c r="A256" s="116" t="s">
        <v>400</v>
      </c>
      <c r="B256" s="117" t="s">
        <v>158</v>
      </c>
      <c r="C256" s="1" t="s">
        <v>1137</v>
      </c>
      <c r="D256" s="1">
        <v>5.0000000000000001E-3</v>
      </c>
      <c r="F256" s="1" t="s">
        <v>1150</v>
      </c>
      <c r="H256" s="3">
        <v>32.31</v>
      </c>
      <c r="J256" s="1" t="s">
        <v>1178</v>
      </c>
      <c r="L256" s="1">
        <v>6.15</v>
      </c>
      <c r="N256" s="121" t="s">
        <v>1193</v>
      </c>
      <c r="O256" s="118"/>
      <c r="P256" s="2" t="s">
        <v>28</v>
      </c>
      <c r="Q256" s="2" t="s">
        <v>29</v>
      </c>
      <c r="R256" s="2" t="s">
        <v>30</v>
      </c>
      <c r="S256" s="119" t="s">
        <v>245</v>
      </c>
      <c r="T256" s="2" t="s">
        <v>1112</v>
      </c>
      <c r="U256" s="2" t="s">
        <v>1201</v>
      </c>
      <c r="V256" s="2" t="s">
        <v>1200</v>
      </c>
      <c r="W256" s="2" t="s">
        <v>703</v>
      </c>
      <c r="X256" s="2" t="s">
        <v>35</v>
      </c>
      <c r="Y256" s="2" t="s">
        <v>1203</v>
      </c>
      <c r="Z256" s="2" t="s">
        <v>48</v>
      </c>
      <c r="AA256" s="2" t="s">
        <v>54</v>
      </c>
      <c r="AB256" s="4">
        <v>2016</v>
      </c>
      <c r="AD256" s="2" t="s">
        <v>1205</v>
      </c>
    </row>
    <row r="257" spans="1:30" x14ac:dyDescent="0.25">
      <c r="A257" s="116" t="s">
        <v>400</v>
      </c>
      <c r="B257" s="117" t="s">
        <v>158</v>
      </c>
      <c r="C257" s="1" t="s">
        <v>1137</v>
      </c>
      <c r="D257" s="1">
        <v>2E-3</v>
      </c>
      <c r="F257" s="1" t="s">
        <v>1151</v>
      </c>
      <c r="H257" s="3">
        <v>76.680000000000007</v>
      </c>
      <c r="J257" s="1" t="s">
        <v>1179</v>
      </c>
      <c r="L257" s="1">
        <v>6.15</v>
      </c>
      <c r="N257" s="121" t="s">
        <v>1193</v>
      </c>
      <c r="O257" s="118"/>
      <c r="P257" s="2" t="s">
        <v>28</v>
      </c>
      <c r="Q257" s="2" t="s">
        <v>29</v>
      </c>
      <c r="R257" s="2" t="s">
        <v>30</v>
      </c>
      <c r="S257" s="119" t="s">
        <v>245</v>
      </c>
      <c r="T257" s="2" t="s">
        <v>1112</v>
      </c>
      <c r="U257" s="2" t="s">
        <v>1201</v>
      </c>
      <c r="V257" s="2" t="s">
        <v>1200</v>
      </c>
      <c r="W257" s="2" t="s">
        <v>703</v>
      </c>
      <c r="X257" s="2" t="s">
        <v>35</v>
      </c>
      <c r="Y257" s="2" t="s">
        <v>1203</v>
      </c>
      <c r="Z257" s="2" t="s">
        <v>48</v>
      </c>
      <c r="AA257" s="2" t="s">
        <v>54</v>
      </c>
      <c r="AB257" s="4">
        <v>2016</v>
      </c>
      <c r="AD257" s="2" t="s">
        <v>1206</v>
      </c>
    </row>
    <row r="258" spans="1:30" x14ac:dyDescent="0.25">
      <c r="A258" s="116" t="s">
        <v>400</v>
      </c>
      <c r="B258" s="117" t="s">
        <v>158</v>
      </c>
      <c r="C258" s="1" t="s">
        <v>1137</v>
      </c>
      <c r="D258" s="1">
        <v>0.128</v>
      </c>
      <c r="F258" s="1" t="s">
        <v>1152</v>
      </c>
      <c r="H258" s="3">
        <v>9.02</v>
      </c>
      <c r="J258" s="1" t="s">
        <v>1180</v>
      </c>
      <c r="L258" s="1">
        <v>55.48</v>
      </c>
      <c r="N258" s="121" t="s">
        <v>1194</v>
      </c>
      <c r="O258" s="118"/>
      <c r="P258" s="2" t="s">
        <v>28</v>
      </c>
      <c r="Q258" s="2" t="s">
        <v>29</v>
      </c>
      <c r="R258" s="2" t="s">
        <v>30</v>
      </c>
      <c r="S258" s="119" t="s">
        <v>245</v>
      </c>
      <c r="T258" s="2" t="s">
        <v>1112</v>
      </c>
      <c r="U258" s="2" t="s">
        <v>1201</v>
      </c>
      <c r="V258" s="2" t="s">
        <v>1200</v>
      </c>
      <c r="W258" s="2" t="s">
        <v>703</v>
      </c>
      <c r="X258" s="2" t="s">
        <v>35</v>
      </c>
      <c r="Y258" s="2" t="s">
        <v>1202</v>
      </c>
      <c r="Z258" s="2" t="s">
        <v>48</v>
      </c>
      <c r="AA258" s="2" t="s">
        <v>64</v>
      </c>
      <c r="AB258" s="4">
        <v>2017</v>
      </c>
      <c r="AD258" s="2" t="s">
        <v>1207</v>
      </c>
    </row>
    <row r="259" spans="1:30" x14ac:dyDescent="0.25">
      <c r="A259" s="116" t="s">
        <v>400</v>
      </c>
      <c r="B259" s="117" t="s">
        <v>158</v>
      </c>
      <c r="C259" s="1" t="s">
        <v>1137</v>
      </c>
      <c r="D259" s="1">
        <v>6.0999999999999999E-2</v>
      </c>
      <c r="F259" s="1" t="s">
        <v>1153</v>
      </c>
      <c r="H259" s="3">
        <v>21.41</v>
      </c>
      <c r="J259" s="1" t="s">
        <v>1181</v>
      </c>
      <c r="L259" s="1">
        <v>55.48</v>
      </c>
      <c r="N259" s="121" t="s">
        <v>1194</v>
      </c>
      <c r="O259" s="118"/>
      <c r="P259" s="2" t="s">
        <v>28</v>
      </c>
      <c r="Q259" s="2" t="s">
        <v>29</v>
      </c>
      <c r="R259" s="2" t="s">
        <v>30</v>
      </c>
      <c r="S259" s="119" t="s">
        <v>245</v>
      </c>
      <c r="T259" s="2" t="s">
        <v>1112</v>
      </c>
      <c r="U259" s="2" t="s">
        <v>1201</v>
      </c>
      <c r="V259" s="2" t="s">
        <v>1200</v>
      </c>
      <c r="W259" s="2" t="s">
        <v>703</v>
      </c>
      <c r="X259" s="2" t="s">
        <v>35</v>
      </c>
      <c r="Y259" s="2" t="s">
        <v>1202</v>
      </c>
      <c r="Z259" s="2" t="s">
        <v>48</v>
      </c>
      <c r="AA259" s="2" t="s">
        <v>64</v>
      </c>
      <c r="AB259" s="4">
        <v>2017</v>
      </c>
      <c r="AD259" s="2" t="s">
        <v>1204</v>
      </c>
    </row>
    <row r="260" spans="1:30" x14ac:dyDescent="0.25">
      <c r="A260" s="116" t="s">
        <v>400</v>
      </c>
      <c r="B260" s="117" t="s">
        <v>158</v>
      </c>
      <c r="C260" s="1" t="s">
        <v>1137</v>
      </c>
      <c r="D260" s="1">
        <v>5.6000000000000001E-2</v>
      </c>
      <c r="F260" s="1" t="s">
        <v>1154</v>
      </c>
      <c r="H260" s="3">
        <v>9.02</v>
      </c>
      <c r="J260" s="1" t="s">
        <v>1180</v>
      </c>
      <c r="L260" s="1">
        <v>55.48</v>
      </c>
      <c r="N260" s="121" t="s">
        <v>1194</v>
      </c>
      <c r="O260" s="118"/>
      <c r="P260" s="2" t="s">
        <v>28</v>
      </c>
      <c r="Q260" s="2" t="s">
        <v>29</v>
      </c>
      <c r="R260" s="2" t="s">
        <v>30</v>
      </c>
      <c r="S260" s="119" t="s">
        <v>245</v>
      </c>
      <c r="T260" s="2" t="s">
        <v>1112</v>
      </c>
      <c r="U260" s="2" t="s">
        <v>1201</v>
      </c>
      <c r="V260" s="2" t="s">
        <v>1200</v>
      </c>
      <c r="W260" s="2" t="s">
        <v>703</v>
      </c>
      <c r="X260" s="2" t="s">
        <v>35</v>
      </c>
      <c r="Y260" s="2" t="s">
        <v>1202</v>
      </c>
      <c r="Z260" s="2" t="s">
        <v>48</v>
      </c>
      <c r="AA260" s="2" t="s">
        <v>64</v>
      </c>
      <c r="AB260" s="4">
        <v>2017</v>
      </c>
      <c r="AD260" s="2" t="s">
        <v>1205</v>
      </c>
    </row>
    <row r="261" spans="1:30" x14ac:dyDescent="0.25">
      <c r="A261" s="116" t="s">
        <v>400</v>
      </c>
      <c r="B261" s="117" t="s">
        <v>158</v>
      </c>
      <c r="C261" s="1" t="s">
        <v>1137</v>
      </c>
      <c r="D261" s="1">
        <v>2.5999999999999999E-2</v>
      </c>
      <c r="F261" s="1" t="s">
        <v>1155</v>
      </c>
      <c r="H261" s="3">
        <v>21.41</v>
      </c>
      <c r="J261" s="1" t="s">
        <v>1181</v>
      </c>
      <c r="L261" s="1">
        <v>55.48</v>
      </c>
      <c r="N261" s="121" t="s">
        <v>1194</v>
      </c>
      <c r="O261" s="118"/>
      <c r="P261" s="2" t="s">
        <v>28</v>
      </c>
      <c r="Q261" s="2" t="s">
        <v>29</v>
      </c>
      <c r="R261" s="2" t="s">
        <v>30</v>
      </c>
      <c r="S261" s="119" t="s">
        <v>245</v>
      </c>
      <c r="T261" s="2" t="s">
        <v>1112</v>
      </c>
      <c r="U261" s="2" t="s">
        <v>1201</v>
      </c>
      <c r="V261" s="2" t="s">
        <v>1200</v>
      </c>
      <c r="W261" s="2" t="s">
        <v>703</v>
      </c>
      <c r="X261" s="2" t="s">
        <v>35</v>
      </c>
      <c r="Y261" s="2" t="s">
        <v>1202</v>
      </c>
      <c r="Z261" s="2" t="s">
        <v>48</v>
      </c>
      <c r="AA261" s="2" t="s">
        <v>64</v>
      </c>
      <c r="AB261" s="4">
        <v>2017</v>
      </c>
      <c r="AD261" s="2" t="s">
        <v>1206</v>
      </c>
    </row>
    <row r="262" spans="1:30" x14ac:dyDescent="0.25">
      <c r="A262" s="116" t="s">
        <v>400</v>
      </c>
      <c r="B262" s="117" t="s">
        <v>158</v>
      </c>
      <c r="C262" s="1" t="s">
        <v>1137</v>
      </c>
      <c r="D262" s="1">
        <v>0.14599999999999999</v>
      </c>
      <c r="F262" s="1" t="s">
        <v>1156</v>
      </c>
      <c r="H262" s="3">
        <v>8.33</v>
      </c>
      <c r="J262" s="1" t="s">
        <v>1182</v>
      </c>
      <c r="L262" s="1">
        <v>55.85</v>
      </c>
      <c r="N262" s="121" t="s">
        <v>1195</v>
      </c>
      <c r="O262" s="118"/>
      <c r="P262" s="2" t="s">
        <v>28</v>
      </c>
      <c r="Q262" s="2" t="s">
        <v>29</v>
      </c>
      <c r="R262" s="2" t="s">
        <v>30</v>
      </c>
      <c r="S262" s="119" t="s">
        <v>245</v>
      </c>
      <c r="T262" s="2" t="s">
        <v>1112</v>
      </c>
      <c r="U262" s="2" t="s">
        <v>1201</v>
      </c>
      <c r="V262" s="2" t="s">
        <v>1200</v>
      </c>
      <c r="W262" s="2" t="s">
        <v>703</v>
      </c>
      <c r="X262" s="2" t="s">
        <v>35</v>
      </c>
      <c r="Y262" s="2" t="s">
        <v>1203</v>
      </c>
      <c r="Z262" s="2" t="s">
        <v>48</v>
      </c>
      <c r="AA262" s="2" t="s">
        <v>64</v>
      </c>
      <c r="AB262" s="4">
        <v>2017</v>
      </c>
      <c r="AD262" s="2" t="s">
        <v>1207</v>
      </c>
    </row>
    <row r="263" spans="1:30" x14ac:dyDescent="0.25">
      <c r="A263" s="116" t="s">
        <v>400</v>
      </c>
      <c r="B263" s="117" t="s">
        <v>158</v>
      </c>
      <c r="C263" s="1" t="s">
        <v>1137</v>
      </c>
      <c r="D263" s="1">
        <v>7.0000000000000007E-2</v>
      </c>
      <c r="F263" s="1" t="s">
        <v>1157</v>
      </c>
      <c r="H263" s="3">
        <v>19.77</v>
      </c>
      <c r="J263" s="1" t="s">
        <v>1183</v>
      </c>
      <c r="L263" s="1">
        <v>55.85</v>
      </c>
      <c r="N263" s="121" t="s">
        <v>1195</v>
      </c>
      <c r="O263" s="118"/>
      <c r="P263" s="2" t="s">
        <v>28</v>
      </c>
      <c r="Q263" s="2" t="s">
        <v>29</v>
      </c>
      <c r="R263" s="2" t="s">
        <v>30</v>
      </c>
      <c r="S263" s="119" t="s">
        <v>245</v>
      </c>
      <c r="T263" s="2" t="s">
        <v>1112</v>
      </c>
      <c r="U263" s="2" t="s">
        <v>1201</v>
      </c>
      <c r="V263" s="2" t="s">
        <v>1200</v>
      </c>
      <c r="W263" s="2" t="s">
        <v>703</v>
      </c>
      <c r="X263" s="2" t="s">
        <v>35</v>
      </c>
      <c r="Y263" s="2" t="s">
        <v>1203</v>
      </c>
      <c r="Z263" s="2" t="s">
        <v>48</v>
      </c>
      <c r="AA263" s="2" t="s">
        <v>64</v>
      </c>
      <c r="AB263" s="4">
        <v>2017</v>
      </c>
      <c r="AD263" s="2" t="s">
        <v>1204</v>
      </c>
    </row>
    <row r="264" spans="1:30" x14ac:dyDescent="0.25">
      <c r="A264" s="116" t="s">
        <v>400</v>
      </c>
      <c r="B264" s="117" t="s">
        <v>158</v>
      </c>
      <c r="C264" s="1" t="s">
        <v>1137</v>
      </c>
      <c r="D264" s="1">
        <v>6.4000000000000001E-2</v>
      </c>
      <c r="F264" s="1" t="s">
        <v>1158</v>
      </c>
      <c r="H264" s="3">
        <v>8.33</v>
      </c>
      <c r="J264" s="1" t="s">
        <v>1182</v>
      </c>
      <c r="L264" s="1">
        <v>55.85</v>
      </c>
      <c r="N264" s="121" t="s">
        <v>1195</v>
      </c>
      <c r="O264" s="118"/>
      <c r="P264" s="2" t="s">
        <v>28</v>
      </c>
      <c r="Q264" s="2" t="s">
        <v>29</v>
      </c>
      <c r="R264" s="2" t="s">
        <v>30</v>
      </c>
      <c r="S264" s="119" t="s">
        <v>245</v>
      </c>
      <c r="T264" s="2" t="s">
        <v>1112</v>
      </c>
      <c r="U264" s="2" t="s">
        <v>1201</v>
      </c>
      <c r="V264" s="2" t="s">
        <v>1200</v>
      </c>
      <c r="W264" s="2" t="s">
        <v>703</v>
      </c>
      <c r="X264" s="2" t="s">
        <v>35</v>
      </c>
      <c r="Y264" s="2" t="s">
        <v>1203</v>
      </c>
      <c r="Z264" s="2" t="s">
        <v>48</v>
      </c>
      <c r="AA264" s="2" t="s">
        <v>64</v>
      </c>
      <c r="AB264" s="4">
        <v>2017</v>
      </c>
      <c r="AD264" s="2" t="s">
        <v>1205</v>
      </c>
    </row>
    <row r="265" spans="1:30" x14ac:dyDescent="0.25">
      <c r="A265" s="116" t="s">
        <v>400</v>
      </c>
      <c r="B265" s="117" t="s">
        <v>158</v>
      </c>
      <c r="C265" s="1" t="s">
        <v>1137</v>
      </c>
      <c r="D265" s="1">
        <v>0.03</v>
      </c>
      <c r="F265" s="1" t="s">
        <v>1159</v>
      </c>
      <c r="H265" s="3">
        <v>19.77</v>
      </c>
      <c r="J265" s="1" t="s">
        <v>1183</v>
      </c>
      <c r="L265" s="1">
        <v>55.85</v>
      </c>
      <c r="N265" s="121" t="s">
        <v>1195</v>
      </c>
      <c r="O265" s="118"/>
      <c r="P265" s="2" t="s">
        <v>28</v>
      </c>
      <c r="Q265" s="2" t="s">
        <v>29</v>
      </c>
      <c r="R265" s="2" t="s">
        <v>30</v>
      </c>
      <c r="S265" s="119" t="s">
        <v>245</v>
      </c>
      <c r="T265" s="2" t="s">
        <v>1112</v>
      </c>
      <c r="U265" s="2" t="s">
        <v>1201</v>
      </c>
      <c r="V265" s="2" t="s">
        <v>1200</v>
      </c>
      <c r="W265" s="2" t="s">
        <v>703</v>
      </c>
      <c r="X265" s="2" t="s">
        <v>35</v>
      </c>
      <c r="Y265" s="2" t="s">
        <v>1203</v>
      </c>
      <c r="Z265" s="2" t="s">
        <v>48</v>
      </c>
      <c r="AA265" s="2" t="s">
        <v>64</v>
      </c>
      <c r="AB265" s="4">
        <v>2017</v>
      </c>
      <c r="AD265" s="2" t="s">
        <v>1206</v>
      </c>
    </row>
    <row r="266" spans="1:30" x14ac:dyDescent="0.25">
      <c r="A266" s="116" t="s">
        <v>400</v>
      </c>
      <c r="B266" s="117" t="s">
        <v>158</v>
      </c>
      <c r="C266" s="1" t="s">
        <v>1137</v>
      </c>
      <c r="D266" s="1">
        <v>1.4E-2</v>
      </c>
      <c r="F266" s="1" t="s">
        <v>1160</v>
      </c>
      <c r="H266" s="3">
        <v>23.35</v>
      </c>
      <c r="J266" s="1" t="s">
        <v>1184</v>
      </c>
      <c r="L266" s="1">
        <v>3.61</v>
      </c>
      <c r="N266" s="121" t="s">
        <v>1196</v>
      </c>
      <c r="O266" s="118"/>
      <c r="P266" s="2" t="s">
        <v>28</v>
      </c>
      <c r="Q266" s="2" t="s">
        <v>29</v>
      </c>
      <c r="R266" s="2" t="s">
        <v>30</v>
      </c>
      <c r="S266" s="119" t="s">
        <v>245</v>
      </c>
      <c r="T266" s="2" t="s">
        <v>1112</v>
      </c>
      <c r="U266" s="2" t="s">
        <v>1201</v>
      </c>
      <c r="V266" s="2" t="s">
        <v>1200</v>
      </c>
      <c r="W266" s="2" t="s">
        <v>703</v>
      </c>
      <c r="X266" s="2" t="s">
        <v>35</v>
      </c>
      <c r="Y266" s="2" t="s">
        <v>1202</v>
      </c>
      <c r="Z266" s="2" t="s">
        <v>48</v>
      </c>
      <c r="AA266" s="2" t="s">
        <v>54</v>
      </c>
      <c r="AB266" s="4">
        <v>2017</v>
      </c>
      <c r="AD266" s="2" t="s">
        <v>1207</v>
      </c>
    </row>
    <row r="267" spans="1:30" x14ac:dyDescent="0.25">
      <c r="A267" s="116" t="s">
        <v>400</v>
      </c>
      <c r="B267" s="117" t="s">
        <v>158</v>
      </c>
      <c r="C267" s="1" t="s">
        <v>1137</v>
      </c>
      <c r="D267" s="1">
        <v>6.0000000000000001E-3</v>
      </c>
      <c r="F267" s="1" t="s">
        <v>1161</v>
      </c>
      <c r="H267" s="3">
        <v>55.18</v>
      </c>
      <c r="J267" s="1" t="s">
        <v>1185</v>
      </c>
      <c r="L267" s="1">
        <v>3.61</v>
      </c>
      <c r="N267" s="121" t="s">
        <v>1196</v>
      </c>
      <c r="O267" s="118"/>
      <c r="P267" s="2" t="s">
        <v>28</v>
      </c>
      <c r="Q267" s="2" t="s">
        <v>29</v>
      </c>
      <c r="R267" s="2" t="s">
        <v>30</v>
      </c>
      <c r="S267" s="119" t="s">
        <v>245</v>
      </c>
      <c r="T267" s="2" t="s">
        <v>1112</v>
      </c>
      <c r="U267" s="2" t="s">
        <v>1201</v>
      </c>
      <c r="V267" s="2" t="s">
        <v>1200</v>
      </c>
      <c r="W267" s="2" t="s">
        <v>703</v>
      </c>
      <c r="X267" s="2" t="s">
        <v>35</v>
      </c>
      <c r="Y267" s="2" t="s">
        <v>1202</v>
      </c>
      <c r="Z267" s="2" t="s">
        <v>48</v>
      </c>
      <c r="AA267" s="2" t="s">
        <v>54</v>
      </c>
      <c r="AB267" s="4">
        <v>2017</v>
      </c>
      <c r="AD267" s="2" t="s">
        <v>1204</v>
      </c>
    </row>
    <row r="268" spans="1:30" x14ac:dyDescent="0.25">
      <c r="A268" s="116" t="s">
        <v>400</v>
      </c>
      <c r="B268" s="117" t="s">
        <v>158</v>
      </c>
      <c r="C268" s="1" t="s">
        <v>1137</v>
      </c>
      <c r="D268" s="1">
        <v>6.0000000000000001E-3</v>
      </c>
      <c r="F268" s="1" t="s">
        <v>1162</v>
      </c>
      <c r="H268" s="3">
        <v>23.35</v>
      </c>
      <c r="J268" s="1" t="s">
        <v>1184</v>
      </c>
      <c r="L268" s="1">
        <v>3.61</v>
      </c>
      <c r="N268" s="121" t="s">
        <v>1196</v>
      </c>
      <c r="O268" s="118"/>
      <c r="P268" s="2" t="s">
        <v>28</v>
      </c>
      <c r="Q268" s="2" t="s">
        <v>29</v>
      </c>
      <c r="R268" s="2" t="s">
        <v>30</v>
      </c>
      <c r="S268" s="119" t="s">
        <v>245</v>
      </c>
      <c r="T268" s="2" t="s">
        <v>1112</v>
      </c>
      <c r="U268" s="2" t="s">
        <v>1201</v>
      </c>
      <c r="V268" s="2" t="s">
        <v>1200</v>
      </c>
      <c r="W268" s="2" t="s">
        <v>703</v>
      </c>
      <c r="X268" s="2" t="s">
        <v>35</v>
      </c>
      <c r="Y268" s="2" t="s">
        <v>1202</v>
      </c>
      <c r="Z268" s="2" t="s">
        <v>48</v>
      </c>
      <c r="AA268" s="2" t="s">
        <v>54</v>
      </c>
      <c r="AB268" s="4">
        <v>2017</v>
      </c>
      <c r="AD268" s="2" t="s">
        <v>1205</v>
      </c>
    </row>
    <row r="269" spans="1:30" x14ac:dyDescent="0.25">
      <c r="A269" s="116" t="s">
        <v>400</v>
      </c>
      <c r="B269" s="117" t="s">
        <v>158</v>
      </c>
      <c r="C269" s="1" t="s">
        <v>1137</v>
      </c>
      <c r="D269" s="1">
        <v>2E-3</v>
      </c>
      <c r="F269" s="1" t="s">
        <v>1163</v>
      </c>
      <c r="H269" s="3">
        <v>55.18</v>
      </c>
      <c r="J269" s="1" t="s">
        <v>1185</v>
      </c>
      <c r="L269" s="1">
        <v>3.61</v>
      </c>
      <c r="N269" s="121" t="s">
        <v>1196</v>
      </c>
      <c r="O269" s="118"/>
      <c r="P269" s="2" t="s">
        <v>28</v>
      </c>
      <c r="Q269" s="2" t="s">
        <v>29</v>
      </c>
      <c r="R269" s="2" t="s">
        <v>30</v>
      </c>
      <c r="S269" s="119" t="s">
        <v>245</v>
      </c>
      <c r="T269" s="2" t="s">
        <v>1112</v>
      </c>
      <c r="U269" s="2" t="s">
        <v>1201</v>
      </c>
      <c r="V269" s="2" t="s">
        <v>1200</v>
      </c>
      <c r="W269" s="2" t="s">
        <v>703</v>
      </c>
      <c r="X269" s="2" t="s">
        <v>35</v>
      </c>
      <c r="Y269" s="2" t="s">
        <v>1202</v>
      </c>
      <c r="Z269" s="2" t="s">
        <v>48</v>
      </c>
      <c r="AA269" s="2" t="s">
        <v>54</v>
      </c>
      <c r="AB269" s="4">
        <v>2017</v>
      </c>
      <c r="AD269" s="2" t="s">
        <v>1206</v>
      </c>
    </row>
    <row r="270" spans="1:30" x14ac:dyDescent="0.25">
      <c r="A270" s="116" t="s">
        <v>400</v>
      </c>
      <c r="B270" s="117" t="s">
        <v>158</v>
      </c>
      <c r="C270" s="1" t="s">
        <v>1137</v>
      </c>
      <c r="D270" s="1">
        <v>0.24099999999999999</v>
      </c>
      <c r="F270" s="1" t="s">
        <v>1164</v>
      </c>
      <c r="H270" s="3">
        <v>9.3699999999999992</v>
      </c>
      <c r="J270" s="1" t="s">
        <v>1186</v>
      </c>
      <c r="L270" s="1">
        <v>6.48</v>
      </c>
      <c r="N270" s="121" t="s">
        <v>1197</v>
      </c>
      <c r="O270" s="118"/>
      <c r="P270" s="2" t="s">
        <v>28</v>
      </c>
      <c r="Q270" s="2" t="s">
        <v>29</v>
      </c>
      <c r="R270" s="2" t="s">
        <v>30</v>
      </c>
      <c r="S270" s="119" t="s">
        <v>245</v>
      </c>
      <c r="T270" s="2" t="s">
        <v>1112</v>
      </c>
      <c r="U270" s="2" t="s">
        <v>1201</v>
      </c>
      <c r="V270" s="2" t="s">
        <v>1200</v>
      </c>
      <c r="W270" s="2" t="s">
        <v>703</v>
      </c>
      <c r="X270" s="2" t="s">
        <v>35</v>
      </c>
      <c r="Y270" s="2" t="s">
        <v>1203</v>
      </c>
      <c r="Z270" s="2" t="s">
        <v>48</v>
      </c>
      <c r="AA270" s="2" t="s">
        <v>54</v>
      </c>
      <c r="AB270" s="4">
        <v>2017</v>
      </c>
      <c r="AD270" s="2" t="s">
        <v>1207</v>
      </c>
    </row>
    <row r="271" spans="1:30" x14ac:dyDescent="0.25">
      <c r="A271" s="116" t="s">
        <v>400</v>
      </c>
      <c r="B271" s="117" t="s">
        <v>158</v>
      </c>
      <c r="C271" s="1" t="s">
        <v>1137</v>
      </c>
      <c r="D271" s="1">
        <v>0.124</v>
      </c>
      <c r="F271" s="1" t="s">
        <v>1165</v>
      </c>
      <c r="H271" s="3">
        <v>22.24</v>
      </c>
      <c r="J271" s="1" t="s">
        <v>1187</v>
      </c>
      <c r="L271" s="1">
        <v>6.48</v>
      </c>
      <c r="N271" s="121" t="s">
        <v>1197</v>
      </c>
      <c r="O271" s="118"/>
      <c r="P271" s="2" t="s">
        <v>28</v>
      </c>
      <c r="Q271" s="2" t="s">
        <v>29</v>
      </c>
      <c r="R271" s="2" t="s">
        <v>30</v>
      </c>
      <c r="S271" s="119" t="s">
        <v>245</v>
      </c>
      <c r="T271" s="2" t="s">
        <v>1112</v>
      </c>
      <c r="U271" s="2" t="s">
        <v>1201</v>
      </c>
      <c r="V271" s="2" t="s">
        <v>1200</v>
      </c>
      <c r="W271" s="2" t="s">
        <v>703</v>
      </c>
      <c r="X271" s="2" t="s">
        <v>35</v>
      </c>
      <c r="Y271" s="2" t="s">
        <v>1203</v>
      </c>
      <c r="Z271" s="2" t="s">
        <v>48</v>
      </c>
      <c r="AA271" s="2" t="s">
        <v>54</v>
      </c>
      <c r="AB271" s="4">
        <v>2017</v>
      </c>
      <c r="AD271" s="2" t="s">
        <v>1204</v>
      </c>
    </row>
    <row r="272" spans="1:30" x14ac:dyDescent="0.25">
      <c r="A272" s="116" t="s">
        <v>400</v>
      </c>
      <c r="B272" s="117" t="s">
        <v>158</v>
      </c>
      <c r="C272" s="1" t="s">
        <v>1137</v>
      </c>
      <c r="D272" s="1">
        <v>0.114</v>
      </c>
      <c r="F272" s="1" t="s">
        <v>1166</v>
      </c>
      <c r="H272" s="3">
        <v>9.3699999999999992</v>
      </c>
      <c r="J272" s="1" t="s">
        <v>1186</v>
      </c>
      <c r="L272" s="1">
        <v>6.48</v>
      </c>
      <c r="N272" s="121" t="s">
        <v>1197</v>
      </c>
      <c r="O272" s="118"/>
      <c r="P272" s="2" t="s">
        <v>28</v>
      </c>
      <c r="Q272" s="2" t="s">
        <v>29</v>
      </c>
      <c r="R272" s="2" t="s">
        <v>30</v>
      </c>
      <c r="S272" s="119" t="s">
        <v>245</v>
      </c>
      <c r="T272" s="2" t="s">
        <v>1112</v>
      </c>
      <c r="U272" s="2" t="s">
        <v>1201</v>
      </c>
      <c r="V272" s="2" t="s">
        <v>1200</v>
      </c>
      <c r="W272" s="2" t="s">
        <v>703</v>
      </c>
      <c r="X272" s="2" t="s">
        <v>35</v>
      </c>
      <c r="Y272" s="2" t="s">
        <v>1203</v>
      </c>
      <c r="Z272" s="2" t="s">
        <v>48</v>
      </c>
      <c r="AA272" s="2" t="s">
        <v>54</v>
      </c>
      <c r="AB272" s="4">
        <v>2017</v>
      </c>
      <c r="AD272" s="2" t="s">
        <v>1205</v>
      </c>
    </row>
    <row r="273" spans="1:30" x14ac:dyDescent="0.25">
      <c r="A273" s="116" t="s">
        <v>400</v>
      </c>
      <c r="B273" s="117" t="s">
        <v>158</v>
      </c>
      <c r="C273" s="1" t="s">
        <v>1137</v>
      </c>
      <c r="D273" s="1">
        <v>5.3999999999999999E-2</v>
      </c>
      <c r="F273" s="1" t="s">
        <v>1167</v>
      </c>
      <c r="H273" s="3">
        <v>22.24</v>
      </c>
      <c r="J273" s="1" t="s">
        <v>1187</v>
      </c>
      <c r="L273" s="1">
        <v>6.48</v>
      </c>
      <c r="N273" s="121" t="s">
        <v>1197</v>
      </c>
      <c r="O273" s="118"/>
      <c r="P273" s="2" t="s">
        <v>28</v>
      </c>
      <c r="Q273" s="2" t="s">
        <v>29</v>
      </c>
      <c r="R273" s="2" t="s">
        <v>30</v>
      </c>
      <c r="S273" s="119" t="s">
        <v>245</v>
      </c>
      <c r="T273" s="2" t="s">
        <v>1112</v>
      </c>
      <c r="U273" s="2" t="s">
        <v>1201</v>
      </c>
      <c r="V273" s="2" t="s">
        <v>1200</v>
      </c>
      <c r="W273" s="2" t="s">
        <v>703</v>
      </c>
      <c r="X273" s="2" t="s">
        <v>35</v>
      </c>
      <c r="Y273" s="2" t="s">
        <v>1203</v>
      </c>
      <c r="Z273" s="2" t="s">
        <v>48</v>
      </c>
      <c r="AA273" s="2" t="s">
        <v>54</v>
      </c>
      <c r="AB273" s="4">
        <v>2017</v>
      </c>
      <c r="AD273" s="2" t="s">
        <v>1206</v>
      </c>
    </row>
    <row r="274" spans="1:30" x14ac:dyDescent="0.25">
      <c r="A274" s="116" t="s">
        <v>400</v>
      </c>
      <c r="B274" s="117" t="s">
        <v>158</v>
      </c>
      <c r="C274" s="1" t="s">
        <v>1137</v>
      </c>
      <c r="D274" s="1">
        <v>4.3999999999999997E-2</v>
      </c>
      <c r="F274" s="1" t="s">
        <v>1175</v>
      </c>
      <c r="H274" s="3">
        <v>12.11</v>
      </c>
      <c r="J274" s="1" t="s">
        <v>1188</v>
      </c>
      <c r="L274" s="1">
        <v>38.880000000000003</v>
      </c>
      <c r="N274" s="121" t="s">
        <v>1198</v>
      </c>
      <c r="O274" s="118"/>
      <c r="P274" s="2" t="s">
        <v>28</v>
      </c>
      <c r="Q274" s="2" t="s">
        <v>29</v>
      </c>
      <c r="R274" s="2" t="s">
        <v>30</v>
      </c>
      <c r="S274" s="119" t="s">
        <v>245</v>
      </c>
      <c r="T274" s="2" t="s">
        <v>1112</v>
      </c>
      <c r="U274" s="2" t="s">
        <v>1201</v>
      </c>
      <c r="V274" s="2" t="s">
        <v>1200</v>
      </c>
      <c r="W274" s="2" t="s">
        <v>703</v>
      </c>
      <c r="X274" s="2" t="s">
        <v>35</v>
      </c>
      <c r="Y274" s="2" t="s">
        <v>1202</v>
      </c>
      <c r="Z274" s="2" t="s">
        <v>48</v>
      </c>
      <c r="AA274" s="2" t="s">
        <v>64</v>
      </c>
      <c r="AB274" s="4">
        <v>2018</v>
      </c>
      <c r="AD274" s="2" t="s">
        <v>1207</v>
      </c>
    </row>
    <row r="275" spans="1:30" x14ac:dyDescent="0.25">
      <c r="A275" s="116" t="s">
        <v>400</v>
      </c>
      <c r="B275" s="117" t="s">
        <v>158</v>
      </c>
      <c r="C275" s="1" t="s">
        <v>1137</v>
      </c>
      <c r="D275" s="1">
        <v>0.02</v>
      </c>
      <c r="F275" s="1" t="s">
        <v>1168</v>
      </c>
      <c r="H275" s="3">
        <v>28.74</v>
      </c>
      <c r="J275" s="1" t="s">
        <v>1189</v>
      </c>
      <c r="L275" s="1">
        <v>38.880000000000003</v>
      </c>
      <c r="N275" s="121" t="s">
        <v>1198</v>
      </c>
      <c r="O275" s="118"/>
      <c r="P275" s="2" t="s">
        <v>28</v>
      </c>
      <c r="Q275" s="2" t="s">
        <v>29</v>
      </c>
      <c r="R275" s="2" t="s">
        <v>30</v>
      </c>
      <c r="S275" s="119" t="s">
        <v>245</v>
      </c>
      <c r="T275" s="2" t="s">
        <v>1112</v>
      </c>
      <c r="U275" s="2" t="s">
        <v>1201</v>
      </c>
      <c r="V275" s="2" t="s">
        <v>1200</v>
      </c>
      <c r="W275" s="2" t="s">
        <v>703</v>
      </c>
      <c r="X275" s="2" t="s">
        <v>35</v>
      </c>
      <c r="Y275" s="2" t="s">
        <v>1202</v>
      </c>
      <c r="Z275" s="2" t="s">
        <v>48</v>
      </c>
      <c r="AA275" s="2" t="s">
        <v>64</v>
      </c>
      <c r="AB275" s="4">
        <v>2018</v>
      </c>
      <c r="AD275" s="2" t="s">
        <v>1204</v>
      </c>
    </row>
    <row r="276" spans="1:30" x14ac:dyDescent="0.25">
      <c r="A276" s="116" t="s">
        <v>400</v>
      </c>
      <c r="B276" s="117" t="s">
        <v>158</v>
      </c>
      <c r="C276" s="1" t="s">
        <v>1137</v>
      </c>
      <c r="D276" s="1">
        <v>1.7999999999999999E-2</v>
      </c>
      <c r="F276" s="1" t="s">
        <v>1169</v>
      </c>
      <c r="H276" s="3">
        <v>12.11</v>
      </c>
      <c r="J276" s="1" t="s">
        <v>1188</v>
      </c>
      <c r="L276" s="1">
        <v>38.880000000000003</v>
      </c>
      <c r="N276" s="121" t="s">
        <v>1198</v>
      </c>
      <c r="O276" s="118"/>
      <c r="P276" s="2" t="s">
        <v>28</v>
      </c>
      <c r="Q276" s="2" t="s">
        <v>29</v>
      </c>
      <c r="R276" s="2" t="s">
        <v>30</v>
      </c>
      <c r="S276" s="119" t="s">
        <v>245</v>
      </c>
      <c r="T276" s="2" t="s">
        <v>1112</v>
      </c>
      <c r="U276" s="2" t="s">
        <v>1201</v>
      </c>
      <c r="V276" s="2" t="s">
        <v>1200</v>
      </c>
      <c r="W276" s="2" t="s">
        <v>703</v>
      </c>
      <c r="X276" s="2" t="s">
        <v>35</v>
      </c>
      <c r="Y276" s="2" t="s">
        <v>1202</v>
      </c>
      <c r="Z276" s="2" t="s">
        <v>48</v>
      </c>
      <c r="AA276" s="2" t="s">
        <v>64</v>
      </c>
      <c r="AB276" s="4">
        <v>2018</v>
      </c>
      <c r="AD276" s="2" t="s">
        <v>1205</v>
      </c>
    </row>
    <row r="277" spans="1:30" x14ac:dyDescent="0.25">
      <c r="A277" s="116" t="s">
        <v>400</v>
      </c>
      <c r="B277" s="117" t="s">
        <v>158</v>
      </c>
      <c r="C277" s="1" t="s">
        <v>1137</v>
      </c>
      <c r="D277" s="1">
        <v>8.0000000000000002E-3</v>
      </c>
      <c r="F277" s="1" t="s">
        <v>1170</v>
      </c>
      <c r="H277" s="3">
        <v>28.74</v>
      </c>
      <c r="J277" s="1" t="s">
        <v>1189</v>
      </c>
      <c r="L277" s="1">
        <v>38.880000000000003</v>
      </c>
      <c r="N277" s="121" t="s">
        <v>1198</v>
      </c>
      <c r="O277" s="118"/>
      <c r="P277" s="2" t="s">
        <v>28</v>
      </c>
      <c r="Q277" s="2" t="s">
        <v>29</v>
      </c>
      <c r="R277" s="2" t="s">
        <v>30</v>
      </c>
      <c r="S277" s="119" t="s">
        <v>245</v>
      </c>
      <c r="T277" s="2" t="s">
        <v>1112</v>
      </c>
      <c r="U277" s="2" t="s">
        <v>1201</v>
      </c>
      <c r="V277" s="2" t="s">
        <v>1200</v>
      </c>
      <c r="W277" s="2" t="s">
        <v>703</v>
      </c>
      <c r="X277" s="2" t="s">
        <v>35</v>
      </c>
      <c r="Y277" s="2" t="s">
        <v>1202</v>
      </c>
      <c r="Z277" s="2" t="s">
        <v>48</v>
      </c>
      <c r="AA277" s="2" t="s">
        <v>64</v>
      </c>
      <c r="AB277" s="4">
        <v>2018</v>
      </c>
      <c r="AD277" s="2" t="s">
        <v>1206</v>
      </c>
    </row>
    <row r="278" spans="1:30" x14ac:dyDescent="0.25">
      <c r="A278" s="116" t="s">
        <v>400</v>
      </c>
      <c r="B278" s="117" t="s">
        <v>158</v>
      </c>
      <c r="C278" s="1" t="s">
        <v>1137</v>
      </c>
      <c r="D278" s="1">
        <v>3.7999999999999999E-2</v>
      </c>
      <c r="F278" s="1" t="s">
        <v>1171</v>
      </c>
      <c r="H278" s="3">
        <v>14.69</v>
      </c>
      <c r="J278" s="1" t="s">
        <v>1190</v>
      </c>
      <c r="L278" s="1">
        <v>27.06</v>
      </c>
      <c r="N278" s="121" t="s">
        <v>1199</v>
      </c>
      <c r="O278" s="118"/>
      <c r="P278" s="2" t="s">
        <v>28</v>
      </c>
      <c r="Q278" s="2" t="s">
        <v>29</v>
      </c>
      <c r="R278" s="2" t="s">
        <v>30</v>
      </c>
      <c r="S278" s="119" t="s">
        <v>245</v>
      </c>
      <c r="T278" s="2" t="s">
        <v>1112</v>
      </c>
      <c r="U278" s="2" t="s">
        <v>1201</v>
      </c>
      <c r="V278" s="2" t="s">
        <v>1200</v>
      </c>
      <c r="W278" s="2" t="s">
        <v>703</v>
      </c>
      <c r="X278" s="2" t="s">
        <v>35</v>
      </c>
      <c r="Y278" s="2" t="s">
        <v>1203</v>
      </c>
      <c r="Z278" s="2" t="s">
        <v>48</v>
      </c>
      <c r="AA278" s="2" t="s">
        <v>64</v>
      </c>
      <c r="AB278" s="4">
        <v>2018</v>
      </c>
      <c r="AD278" s="2" t="s">
        <v>1207</v>
      </c>
    </row>
    <row r="279" spans="1:30" x14ac:dyDescent="0.25">
      <c r="A279" s="116" t="s">
        <v>400</v>
      </c>
      <c r="B279" s="117" t="s">
        <v>158</v>
      </c>
      <c r="C279" s="1" t="s">
        <v>1137</v>
      </c>
      <c r="D279" s="1">
        <v>1.7000000000000001E-2</v>
      </c>
      <c r="F279" s="1" t="s">
        <v>1172</v>
      </c>
      <c r="H279" s="3">
        <v>34.869999999999997</v>
      </c>
      <c r="J279" s="1" t="s">
        <v>1191</v>
      </c>
      <c r="L279" s="1">
        <v>27.06</v>
      </c>
      <c r="N279" s="121" t="s">
        <v>1199</v>
      </c>
      <c r="O279" s="118"/>
      <c r="P279" s="2" t="s">
        <v>28</v>
      </c>
      <c r="Q279" s="2" t="s">
        <v>29</v>
      </c>
      <c r="R279" s="2" t="s">
        <v>30</v>
      </c>
      <c r="S279" s="119" t="s">
        <v>245</v>
      </c>
      <c r="T279" s="2" t="s">
        <v>1112</v>
      </c>
      <c r="U279" s="2" t="s">
        <v>1201</v>
      </c>
      <c r="V279" s="2" t="s">
        <v>1200</v>
      </c>
      <c r="W279" s="2" t="s">
        <v>703</v>
      </c>
      <c r="X279" s="2" t="s">
        <v>35</v>
      </c>
      <c r="Y279" s="2" t="s">
        <v>1203</v>
      </c>
      <c r="Z279" s="2" t="s">
        <v>48</v>
      </c>
      <c r="AA279" s="2" t="s">
        <v>64</v>
      </c>
      <c r="AB279" s="4">
        <v>2018</v>
      </c>
      <c r="AD279" s="2" t="s">
        <v>1204</v>
      </c>
    </row>
    <row r="280" spans="1:30" x14ac:dyDescent="0.25">
      <c r="A280" s="116" t="s">
        <v>400</v>
      </c>
      <c r="B280" s="117" t="s">
        <v>158</v>
      </c>
      <c r="C280" s="1" t="s">
        <v>1137</v>
      </c>
      <c r="D280" s="1">
        <v>1.4999999999999999E-2</v>
      </c>
      <c r="F280" s="1" t="s">
        <v>1173</v>
      </c>
      <c r="H280" s="3">
        <v>14.69</v>
      </c>
      <c r="J280" s="1" t="s">
        <v>1190</v>
      </c>
      <c r="L280" s="1">
        <v>27.06</v>
      </c>
      <c r="N280" s="121" t="s">
        <v>1199</v>
      </c>
      <c r="O280" s="118"/>
      <c r="P280" s="2" t="s">
        <v>28</v>
      </c>
      <c r="Q280" s="2" t="s">
        <v>29</v>
      </c>
      <c r="R280" s="2" t="s">
        <v>30</v>
      </c>
      <c r="S280" s="119" t="s">
        <v>245</v>
      </c>
      <c r="T280" s="2" t="s">
        <v>1112</v>
      </c>
      <c r="U280" s="2" t="s">
        <v>1201</v>
      </c>
      <c r="V280" s="2" t="s">
        <v>1200</v>
      </c>
      <c r="W280" s="2" t="s">
        <v>703</v>
      </c>
      <c r="X280" s="2" t="s">
        <v>35</v>
      </c>
      <c r="Y280" s="2" t="s">
        <v>1203</v>
      </c>
      <c r="Z280" s="2" t="s">
        <v>48</v>
      </c>
      <c r="AA280" s="2" t="s">
        <v>64</v>
      </c>
      <c r="AB280" s="4">
        <v>2018</v>
      </c>
      <c r="AD280" s="2" t="s">
        <v>1205</v>
      </c>
    </row>
    <row r="281" spans="1:30" x14ac:dyDescent="0.25">
      <c r="A281" s="116" t="s">
        <v>400</v>
      </c>
      <c r="B281" s="117" t="s">
        <v>158</v>
      </c>
      <c r="C281" s="1" t="s">
        <v>1137</v>
      </c>
      <c r="D281" s="1">
        <v>7.0000000000000001E-3</v>
      </c>
      <c r="F281" s="1" t="s">
        <v>1174</v>
      </c>
      <c r="H281" s="3">
        <v>34.869999999999997</v>
      </c>
      <c r="J281" s="1" t="s">
        <v>1191</v>
      </c>
      <c r="L281" s="1">
        <v>27.06</v>
      </c>
      <c r="N281" s="121" t="s">
        <v>1199</v>
      </c>
      <c r="O281" s="118"/>
      <c r="P281" s="2" t="s">
        <v>28</v>
      </c>
      <c r="Q281" s="2" t="s">
        <v>29</v>
      </c>
      <c r="R281" s="2" t="s">
        <v>30</v>
      </c>
      <c r="S281" s="119" t="s">
        <v>245</v>
      </c>
      <c r="T281" s="2" t="s">
        <v>1112</v>
      </c>
      <c r="U281" s="2" t="s">
        <v>1201</v>
      </c>
      <c r="V281" s="2" t="s">
        <v>1200</v>
      </c>
      <c r="W281" s="2" t="s">
        <v>703</v>
      </c>
      <c r="X281" s="2" t="s">
        <v>35</v>
      </c>
      <c r="Y281" s="2" t="s">
        <v>1203</v>
      </c>
      <c r="Z281" s="2" t="s">
        <v>48</v>
      </c>
      <c r="AA281" s="2" t="s">
        <v>64</v>
      </c>
      <c r="AB281" s="4">
        <v>2018</v>
      </c>
      <c r="AD281" s="2" t="s">
        <v>1206</v>
      </c>
    </row>
    <row r="282" spans="1:30" x14ac:dyDescent="0.25">
      <c r="A282" s="116" t="s">
        <v>400</v>
      </c>
      <c r="B282" s="1" t="s">
        <v>350</v>
      </c>
      <c r="C282" s="1" t="s">
        <v>426</v>
      </c>
      <c r="D282" s="1" t="s">
        <v>427</v>
      </c>
      <c r="H282" s="3" t="s">
        <v>428</v>
      </c>
      <c r="J282" s="3"/>
      <c r="L282" s="1">
        <v>102</v>
      </c>
      <c r="M282" s="1">
        <v>31.72</v>
      </c>
      <c r="N282" s="121" t="s">
        <v>429</v>
      </c>
      <c r="O282" s="118"/>
      <c r="P282" s="2" t="s">
        <v>28</v>
      </c>
      <c r="Q282" s="2" t="s">
        <v>29</v>
      </c>
      <c r="R282" s="2" t="s">
        <v>30</v>
      </c>
      <c r="S282" s="119" t="s">
        <v>430</v>
      </c>
      <c r="T282" s="2" t="s">
        <v>1115</v>
      </c>
      <c r="U282" s="2" t="s">
        <v>431</v>
      </c>
      <c r="V282" s="2" t="s">
        <v>87</v>
      </c>
      <c r="W282" s="2" t="s">
        <v>432</v>
      </c>
      <c r="X282" s="2" t="s">
        <v>62</v>
      </c>
      <c r="Y282" s="2" t="s">
        <v>433</v>
      </c>
      <c r="Z282" s="2" t="s">
        <v>37</v>
      </c>
      <c r="AA282" s="2" t="s">
        <v>64</v>
      </c>
      <c r="AB282" s="4">
        <v>2014</v>
      </c>
      <c r="AC282" s="2" t="s">
        <v>270</v>
      </c>
      <c r="AD282" s="2" t="s">
        <v>434</v>
      </c>
    </row>
    <row r="283" spans="1:30" x14ac:dyDescent="0.25">
      <c r="A283" s="116" t="s">
        <v>400</v>
      </c>
      <c r="B283" s="1" t="s">
        <v>350</v>
      </c>
      <c r="C283" s="1" t="s">
        <v>426</v>
      </c>
      <c r="D283" s="1" t="s">
        <v>427</v>
      </c>
      <c r="H283" s="3" t="s">
        <v>428</v>
      </c>
      <c r="L283" s="1">
        <v>138</v>
      </c>
      <c r="M283" s="1">
        <v>58.35</v>
      </c>
      <c r="N283" s="121" t="s">
        <v>435</v>
      </c>
      <c r="O283" s="118"/>
      <c r="P283" s="2" t="s">
        <v>28</v>
      </c>
      <c r="Q283" s="2" t="s">
        <v>29</v>
      </c>
      <c r="R283" s="2" t="s">
        <v>30</v>
      </c>
      <c r="S283" s="119" t="s">
        <v>430</v>
      </c>
      <c r="T283" s="2" t="s">
        <v>1115</v>
      </c>
      <c r="U283" s="2" t="s">
        <v>431</v>
      </c>
      <c r="V283" s="2" t="s">
        <v>90</v>
      </c>
      <c r="W283" s="2" t="s">
        <v>436</v>
      </c>
      <c r="X283" s="2" t="s">
        <v>62</v>
      </c>
      <c r="Y283" s="2" t="s">
        <v>437</v>
      </c>
      <c r="Z283" s="2" t="s">
        <v>37</v>
      </c>
      <c r="AA283" s="2" t="s">
        <v>64</v>
      </c>
      <c r="AB283" s="4">
        <v>2014</v>
      </c>
      <c r="AC283" s="2" t="s">
        <v>270</v>
      </c>
      <c r="AD283" s="2" t="s">
        <v>438</v>
      </c>
    </row>
    <row r="284" spans="1:30" x14ac:dyDescent="0.25">
      <c r="A284" s="116" t="s">
        <v>400</v>
      </c>
      <c r="B284" s="1" t="s">
        <v>350</v>
      </c>
      <c r="C284" s="1" t="s">
        <v>426</v>
      </c>
      <c r="D284" s="1" t="s">
        <v>427</v>
      </c>
      <c r="H284" s="3" t="s">
        <v>428</v>
      </c>
      <c r="L284" s="1">
        <v>34</v>
      </c>
      <c r="M284" s="1">
        <v>23.27</v>
      </c>
      <c r="N284" s="121" t="s">
        <v>439</v>
      </c>
      <c r="O284" s="118"/>
      <c r="P284" s="2" t="s">
        <v>28</v>
      </c>
      <c r="Q284" s="2" t="s">
        <v>29</v>
      </c>
      <c r="R284" s="2" t="s">
        <v>30</v>
      </c>
      <c r="S284" s="119" t="s">
        <v>430</v>
      </c>
      <c r="T284" s="2" t="s">
        <v>1115</v>
      </c>
      <c r="U284" s="2" t="s">
        <v>431</v>
      </c>
      <c r="V284" s="2" t="s">
        <v>60</v>
      </c>
      <c r="W284" s="2" t="s">
        <v>440</v>
      </c>
      <c r="X284" s="2" t="s">
        <v>62</v>
      </c>
      <c r="Y284" s="2" t="s">
        <v>441</v>
      </c>
      <c r="Z284" s="2" t="s">
        <v>37</v>
      </c>
      <c r="AA284" s="2" t="s">
        <v>64</v>
      </c>
      <c r="AB284" s="4">
        <v>2014</v>
      </c>
      <c r="AC284" s="2" t="s">
        <v>316</v>
      </c>
      <c r="AD284" s="2" t="s">
        <v>442</v>
      </c>
    </row>
    <row r="285" spans="1:30" x14ac:dyDescent="0.25">
      <c r="A285" s="116" t="s">
        <v>400</v>
      </c>
      <c r="B285" s="1" t="s">
        <v>350</v>
      </c>
      <c r="C285" s="1" t="s">
        <v>426</v>
      </c>
      <c r="D285" s="1" t="s">
        <v>427</v>
      </c>
      <c r="H285" s="3" t="s">
        <v>428</v>
      </c>
      <c r="L285" s="1">
        <v>102</v>
      </c>
      <c r="M285" s="1">
        <v>31.72</v>
      </c>
      <c r="N285" s="121" t="s">
        <v>429</v>
      </c>
      <c r="O285" s="118"/>
      <c r="P285" s="2" t="s">
        <v>28</v>
      </c>
      <c r="Q285" s="2" t="s">
        <v>29</v>
      </c>
      <c r="R285" s="2" t="s">
        <v>30</v>
      </c>
      <c r="S285" s="119" t="s">
        <v>430</v>
      </c>
      <c r="T285" s="2" t="s">
        <v>1117</v>
      </c>
      <c r="U285" s="2" t="s">
        <v>443</v>
      </c>
      <c r="V285" s="2" t="s">
        <v>87</v>
      </c>
      <c r="W285" s="2" t="s">
        <v>432</v>
      </c>
      <c r="X285" s="2" t="s">
        <v>62</v>
      </c>
      <c r="Y285" s="2" t="s">
        <v>433</v>
      </c>
      <c r="Z285" s="2" t="s">
        <v>37</v>
      </c>
      <c r="AA285" s="2" t="s">
        <v>64</v>
      </c>
      <c r="AB285" s="4">
        <v>2014</v>
      </c>
      <c r="AC285" s="2" t="s">
        <v>270</v>
      </c>
      <c r="AD285" s="2" t="s">
        <v>444</v>
      </c>
    </row>
    <row r="286" spans="1:30" x14ac:dyDescent="0.25">
      <c r="A286" s="116" t="s">
        <v>400</v>
      </c>
      <c r="B286" s="1" t="s">
        <v>350</v>
      </c>
      <c r="C286" s="1" t="s">
        <v>426</v>
      </c>
      <c r="D286" s="1" t="s">
        <v>427</v>
      </c>
      <c r="H286" s="3" t="s">
        <v>428</v>
      </c>
      <c r="L286" s="1">
        <v>138</v>
      </c>
      <c r="M286" s="1">
        <v>58.35</v>
      </c>
      <c r="N286" s="121" t="s">
        <v>435</v>
      </c>
      <c r="O286" s="118"/>
      <c r="P286" s="2" t="s">
        <v>28</v>
      </c>
      <c r="Q286" s="2" t="s">
        <v>29</v>
      </c>
      <c r="R286" s="2" t="s">
        <v>30</v>
      </c>
      <c r="S286" s="119" t="s">
        <v>430</v>
      </c>
      <c r="T286" s="2" t="s">
        <v>1117</v>
      </c>
      <c r="U286" s="2" t="s">
        <v>443</v>
      </c>
      <c r="V286" s="2" t="s">
        <v>90</v>
      </c>
      <c r="W286" s="2" t="s">
        <v>436</v>
      </c>
      <c r="X286" s="2" t="s">
        <v>62</v>
      </c>
      <c r="Y286" s="2" t="s">
        <v>437</v>
      </c>
      <c r="Z286" s="2" t="s">
        <v>37</v>
      </c>
      <c r="AA286" s="2" t="s">
        <v>64</v>
      </c>
      <c r="AB286" s="4">
        <v>2014</v>
      </c>
      <c r="AC286" s="2" t="s">
        <v>270</v>
      </c>
      <c r="AD286" s="2" t="s">
        <v>445</v>
      </c>
    </row>
    <row r="287" spans="1:30" x14ac:dyDescent="0.25">
      <c r="A287" s="116" t="s">
        <v>400</v>
      </c>
      <c r="B287" s="1" t="s">
        <v>350</v>
      </c>
      <c r="C287" s="1" t="s">
        <v>426</v>
      </c>
      <c r="D287" s="1" t="s">
        <v>427</v>
      </c>
      <c r="H287" s="3" t="s">
        <v>428</v>
      </c>
      <c r="L287" s="1">
        <v>34</v>
      </c>
      <c r="M287" s="1">
        <v>23.27</v>
      </c>
      <c r="N287" s="121" t="s">
        <v>439</v>
      </c>
      <c r="O287" s="118"/>
      <c r="P287" s="2" t="s">
        <v>28</v>
      </c>
      <c r="Q287" s="2" t="s">
        <v>29</v>
      </c>
      <c r="R287" s="2" t="s">
        <v>30</v>
      </c>
      <c r="S287" s="119" t="s">
        <v>430</v>
      </c>
      <c r="T287" s="2" t="s">
        <v>1117</v>
      </c>
      <c r="U287" s="2" t="s">
        <v>443</v>
      </c>
      <c r="V287" s="2" t="s">
        <v>60</v>
      </c>
      <c r="W287" s="2" t="s">
        <v>440</v>
      </c>
      <c r="X287" s="2" t="s">
        <v>62</v>
      </c>
      <c r="Y287" s="2" t="s">
        <v>441</v>
      </c>
      <c r="Z287" s="2" t="s">
        <v>37</v>
      </c>
      <c r="AA287" s="2" t="s">
        <v>64</v>
      </c>
      <c r="AB287" s="4">
        <v>2014</v>
      </c>
      <c r="AC287" s="2" t="s">
        <v>316</v>
      </c>
      <c r="AD287" s="2" t="s">
        <v>446</v>
      </c>
    </row>
    <row r="288" spans="1:30" x14ac:dyDescent="0.25">
      <c r="A288" s="116" t="s">
        <v>400</v>
      </c>
      <c r="B288" s="1" t="s">
        <v>350</v>
      </c>
      <c r="C288" s="1" t="s">
        <v>426</v>
      </c>
      <c r="D288" s="1" t="s">
        <v>427</v>
      </c>
      <c r="H288" s="3" t="s">
        <v>428</v>
      </c>
      <c r="L288" s="1">
        <v>102</v>
      </c>
      <c r="M288" s="1">
        <v>31.72</v>
      </c>
      <c r="N288" s="121" t="s">
        <v>429</v>
      </c>
      <c r="O288" s="118"/>
      <c r="P288" s="2" t="s">
        <v>28</v>
      </c>
      <c r="Q288" s="2" t="s">
        <v>29</v>
      </c>
      <c r="R288" s="2" t="s">
        <v>30</v>
      </c>
      <c r="S288" s="119" t="s">
        <v>430</v>
      </c>
      <c r="T288" s="2" t="s">
        <v>309</v>
      </c>
      <c r="U288" s="2" t="s">
        <v>447</v>
      </c>
      <c r="V288" s="2" t="s">
        <v>87</v>
      </c>
      <c r="W288" s="2" t="s">
        <v>432</v>
      </c>
      <c r="X288" s="2" t="s">
        <v>62</v>
      </c>
      <c r="Y288" s="2" t="s">
        <v>433</v>
      </c>
      <c r="Z288" s="2" t="s">
        <v>37</v>
      </c>
      <c r="AA288" s="2" t="s">
        <v>64</v>
      </c>
      <c r="AB288" s="4">
        <v>2014</v>
      </c>
      <c r="AC288" s="2" t="s">
        <v>270</v>
      </c>
      <c r="AD288" s="2" t="s">
        <v>448</v>
      </c>
    </row>
    <row r="289" spans="1:30" x14ac:dyDescent="0.25">
      <c r="A289" s="116" t="s">
        <v>400</v>
      </c>
      <c r="B289" s="1" t="s">
        <v>350</v>
      </c>
      <c r="C289" s="1" t="s">
        <v>426</v>
      </c>
      <c r="D289" s="1" t="s">
        <v>427</v>
      </c>
      <c r="H289" s="3" t="s">
        <v>428</v>
      </c>
      <c r="L289" s="1">
        <v>138</v>
      </c>
      <c r="M289" s="1">
        <v>58.35</v>
      </c>
      <c r="N289" s="121" t="s">
        <v>435</v>
      </c>
      <c r="O289" s="118"/>
      <c r="P289" s="2" t="s">
        <v>28</v>
      </c>
      <c r="Q289" s="2" t="s">
        <v>29</v>
      </c>
      <c r="R289" s="2" t="s">
        <v>30</v>
      </c>
      <c r="S289" s="119" t="s">
        <v>430</v>
      </c>
      <c r="T289" s="2" t="s">
        <v>309</v>
      </c>
      <c r="U289" s="2" t="s">
        <v>447</v>
      </c>
      <c r="V289" s="2" t="s">
        <v>90</v>
      </c>
      <c r="W289" s="2" t="s">
        <v>436</v>
      </c>
      <c r="X289" s="2" t="s">
        <v>62</v>
      </c>
      <c r="Y289" s="2" t="s">
        <v>437</v>
      </c>
      <c r="Z289" s="2" t="s">
        <v>37</v>
      </c>
      <c r="AA289" s="2" t="s">
        <v>64</v>
      </c>
      <c r="AB289" s="4">
        <v>2014</v>
      </c>
      <c r="AC289" s="2" t="s">
        <v>270</v>
      </c>
      <c r="AD289" s="2" t="s">
        <v>449</v>
      </c>
    </row>
    <row r="290" spans="1:30" x14ac:dyDescent="0.25">
      <c r="A290" s="116" t="s">
        <v>400</v>
      </c>
      <c r="B290" s="1" t="s">
        <v>350</v>
      </c>
      <c r="C290" s="1" t="s">
        <v>426</v>
      </c>
      <c r="D290" s="1" t="s">
        <v>427</v>
      </c>
      <c r="H290" s="3" t="s">
        <v>428</v>
      </c>
      <c r="L290" s="1">
        <v>34</v>
      </c>
      <c r="M290" s="1">
        <v>23.27</v>
      </c>
      <c r="N290" s="121" t="s">
        <v>439</v>
      </c>
      <c r="O290" s="118"/>
      <c r="P290" s="2" t="s">
        <v>28</v>
      </c>
      <c r="Q290" s="2" t="s">
        <v>29</v>
      </c>
      <c r="R290" s="2" t="s">
        <v>30</v>
      </c>
      <c r="S290" s="119" t="s">
        <v>430</v>
      </c>
      <c r="T290" s="2" t="s">
        <v>309</v>
      </c>
      <c r="U290" s="2" t="s">
        <v>447</v>
      </c>
      <c r="V290" s="2" t="s">
        <v>60</v>
      </c>
      <c r="W290" s="2" t="s">
        <v>440</v>
      </c>
      <c r="X290" s="2" t="s">
        <v>62</v>
      </c>
      <c r="Y290" s="2" t="s">
        <v>441</v>
      </c>
      <c r="Z290" s="2" t="s">
        <v>37</v>
      </c>
      <c r="AA290" s="2" t="s">
        <v>64</v>
      </c>
      <c r="AB290" s="4">
        <v>2014</v>
      </c>
      <c r="AC290" s="2" t="s">
        <v>316</v>
      </c>
      <c r="AD290" s="2" t="s">
        <v>450</v>
      </c>
    </row>
    <row r="291" spans="1:30" s="122" customFormat="1" x14ac:dyDescent="0.25">
      <c r="A291" s="116" t="s">
        <v>400</v>
      </c>
      <c r="B291" s="117" t="s">
        <v>26</v>
      </c>
      <c r="C291" s="1" t="s">
        <v>451</v>
      </c>
      <c r="D291" s="1">
        <v>0.03</v>
      </c>
      <c r="E291" s="1">
        <v>0.01</v>
      </c>
      <c r="F291" s="1" t="s">
        <v>452</v>
      </c>
      <c r="G291" s="1"/>
      <c r="H291" s="3">
        <v>13.16</v>
      </c>
      <c r="I291" s="1">
        <v>2.2200000000000002</v>
      </c>
      <c r="J291" s="1" t="s">
        <v>453</v>
      </c>
      <c r="K291" s="1"/>
      <c r="L291" s="1">
        <v>83</v>
      </c>
      <c r="M291" s="1">
        <v>17.37</v>
      </c>
      <c r="N291" s="121" t="s">
        <v>454</v>
      </c>
      <c r="O291" s="118"/>
      <c r="P291" s="2" t="s">
        <v>28</v>
      </c>
      <c r="Q291" s="2" t="s">
        <v>29</v>
      </c>
      <c r="R291" s="2" t="s">
        <v>30</v>
      </c>
      <c r="S291" s="119" t="s">
        <v>266</v>
      </c>
      <c r="T291" s="2" t="s">
        <v>1112</v>
      </c>
      <c r="U291" s="2" t="s">
        <v>410</v>
      </c>
      <c r="V291" s="2" t="s">
        <v>87</v>
      </c>
      <c r="W291" s="2" t="s">
        <v>411</v>
      </c>
      <c r="X291" s="2" t="s">
        <v>62</v>
      </c>
      <c r="Y291" s="2" t="s">
        <v>455</v>
      </c>
      <c r="Z291" s="2" t="s">
        <v>37</v>
      </c>
      <c r="AA291" s="2" t="s">
        <v>49</v>
      </c>
      <c r="AB291" s="4">
        <v>2011</v>
      </c>
      <c r="AC291" s="2" t="s">
        <v>226</v>
      </c>
      <c r="AD291" s="2" t="s">
        <v>456</v>
      </c>
    </row>
    <row r="292" spans="1:30" s="122" customFormat="1" x14ac:dyDescent="0.25">
      <c r="A292" s="116" t="s">
        <v>400</v>
      </c>
      <c r="B292" s="117" t="s">
        <v>26</v>
      </c>
      <c r="C292" s="1" t="s">
        <v>451</v>
      </c>
      <c r="D292" s="1">
        <v>0.21</v>
      </c>
      <c r="E292" s="1">
        <v>0.05</v>
      </c>
      <c r="F292" s="1" t="s">
        <v>457</v>
      </c>
      <c r="G292" s="1"/>
      <c r="H292" s="3">
        <v>3.75</v>
      </c>
      <c r="I292" s="1">
        <v>0.63</v>
      </c>
      <c r="J292" s="1" t="s">
        <v>458</v>
      </c>
      <c r="K292" s="1"/>
      <c r="L292" s="1">
        <v>64</v>
      </c>
      <c r="M292" s="1">
        <v>18.28</v>
      </c>
      <c r="N292" s="121" t="s">
        <v>459</v>
      </c>
      <c r="O292" s="118"/>
      <c r="P292" s="2" t="s">
        <v>28</v>
      </c>
      <c r="Q292" s="2" t="s">
        <v>29</v>
      </c>
      <c r="R292" s="2" t="s">
        <v>30</v>
      </c>
      <c r="S292" s="119" t="s">
        <v>266</v>
      </c>
      <c r="T292" s="2" t="s">
        <v>1112</v>
      </c>
      <c r="U292" s="2" t="s">
        <v>410</v>
      </c>
      <c r="V292" s="2" t="s">
        <v>87</v>
      </c>
      <c r="W292" s="2" t="s">
        <v>411</v>
      </c>
      <c r="X292" s="2" t="s">
        <v>62</v>
      </c>
      <c r="Y292" s="2" t="s">
        <v>455</v>
      </c>
      <c r="Z292" s="2" t="s">
        <v>37</v>
      </c>
      <c r="AA292" s="2" t="s">
        <v>49</v>
      </c>
      <c r="AB292" s="4">
        <v>2011</v>
      </c>
      <c r="AC292" s="2" t="s">
        <v>226</v>
      </c>
      <c r="AD292" s="2" t="s">
        <v>460</v>
      </c>
    </row>
    <row r="293" spans="1:30" s="122" customFormat="1" x14ac:dyDescent="0.25">
      <c r="A293" s="116" t="s">
        <v>400</v>
      </c>
      <c r="B293" s="117" t="s">
        <v>26</v>
      </c>
      <c r="C293" s="1" t="s">
        <v>451</v>
      </c>
      <c r="D293" s="1">
        <v>0.03</v>
      </c>
      <c r="E293" s="1">
        <v>0.01</v>
      </c>
      <c r="F293" s="1" t="s">
        <v>452</v>
      </c>
      <c r="G293" s="1"/>
      <c r="H293" s="3">
        <v>13.16</v>
      </c>
      <c r="I293" s="1">
        <v>2.2200000000000002</v>
      </c>
      <c r="J293" s="1" t="s">
        <v>453</v>
      </c>
      <c r="K293" s="1"/>
      <c r="L293" s="1">
        <v>55</v>
      </c>
      <c r="M293" s="1">
        <v>12.72</v>
      </c>
      <c r="N293" s="121" t="s">
        <v>461</v>
      </c>
      <c r="O293" s="118"/>
      <c r="P293" s="2" t="s">
        <v>28</v>
      </c>
      <c r="Q293" s="2" t="s">
        <v>29</v>
      </c>
      <c r="R293" s="2" t="s">
        <v>30</v>
      </c>
      <c r="S293" s="119" t="s">
        <v>266</v>
      </c>
      <c r="T293" s="2" t="s">
        <v>1112</v>
      </c>
      <c r="U293" s="2" t="s">
        <v>410</v>
      </c>
      <c r="V293" s="2" t="s">
        <v>87</v>
      </c>
      <c r="W293" s="2" t="s">
        <v>411</v>
      </c>
      <c r="X293" s="2" t="s">
        <v>62</v>
      </c>
      <c r="Y293" s="2" t="s">
        <v>414</v>
      </c>
      <c r="Z293" s="2" t="s">
        <v>37</v>
      </c>
      <c r="AA293" s="2" t="s">
        <v>49</v>
      </c>
      <c r="AB293" s="4">
        <v>2011</v>
      </c>
      <c r="AC293" s="2" t="s">
        <v>226</v>
      </c>
      <c r="AD293" s="2" t="s">
        <v>456</v>
      </c>
    </row>
    <row r="294" spans="1:30" s="122" customFormat="1" x14ac:dyDescent="0.25">
      <c r="A294" s="116" t="s">
        <v>400</v>
      </c>
      <c r="B294" s="117" t="s">
        <v>26</v>
      </c>
      <c r="C294" s="1" t="s">
        <v>451</v>
      </c>
      <c r="D294" s="1">
        <v>0.21</v>
      </c>
      <c r="E294" s="1">
        <v>0.05</v>
      </c>
      <c r="F294" s="1" t="s">
        <v>457</v>
      </c>
      <c r="G294" s="1"/>
      <c r="H294" s="3">
        <v>3.75</v>
      </c>
      <c r="I294" s="1">
        <v>0.63</v>
      </c>
      <c r="J294" s="1" t="s">
        <v>458</v>
      </c>
      <c r="K294" s="1"/>
      <c r="L294" s="1">
        <v>5</v>
      </c>
      <c r="M294" s="1">
        <v>2.66</v>
      </c>
      <c r="N294" s="118" t="s">
        <v>462</v>
      </c>
      <c r="O294" s="118"/>
      <c r="P294" s="2" t="s">
        <v>28</v>
      </c>
      <c r="Q294" s="2" t="s">
        <v>29</v>
      </c>
      <c r="R294" s="2" t="s">
        <v>30</v>
      </c>
      <c r="S294" s="119" t="s">
        <v>266</v>
      </c>
      <c r="T294" s="2" t="s">
        <v>1112</v>
      </c>
      <c r="U294" s="2" t="s">
        <v>410</v>
      </c>
      <c r="V294" s="2" t="s">
        <v>87</v>
      </c>
      <c r="W294" s="2" t="s">
        <v>411</v>
      </c>
      <c r="X294" s="2" t="s">
        <v>62</v>
      </c>
      <c r="Y294" s="2" t="s">
        <v>414</v>
      </c>
      <c r="Z294" s="2" t="s">
        <v>37</v>
      </c>
      <c r="AA294" s="2" t="s">
        <v>49</v>
      </c>
      <c r="AB294" s="4">
        <v>2011</v>
      </c>
      <c r="AC294" s="2" t="s">
        <v>226</v>
      </c>
      <c r="AD294" s="2" t="s">
        <v>460</v>
      </c>
    </row>
    <row r="295" spans="1:30" s="122" customFormat="1" x14ac:dyDescent="0.25">
      <c r="A295" s="116" t="s">
        <v>400</v>
      </c>
      <c r="B295" s="117" t="s">
        <v>407</v>
      </c>
      <c r="C295" s="1" t="s">
        <v>463</v>
      </c>
      <c r="D295" s="1">
        <v>7.0000000000000007E-2</v>
      </c>
      <c r="E295" s="1"/>
      <c r="F295" s="1" t="s">
        <v>464</v>
      </c>
      <c r="G295" s="1"/>
      <c r="H295" s="3">
        <v>10.7</v>
      </c>
      <c r="I295" s="1"/>
      <c r="J295" s="1"/>
      <c r="K295" s="1"/>
      <c r="L295" s="1" t="s">
        <v>465</v>
      </c>
      <c r="M295" s="1"/>
      <c r="N295" s="118" t="s">
        <v>466</v>
      </c>
      <c r="O295" s="118"/>
      <c r="P295" s="2" t="s">
        <v>28</v>
      </c>
      <c r="Q295" s="2" t="s">
        <v>29</v>
      </c>
      <c r="R295" s="2" t="s">
        <v>30</v>
      </c>
      <c r="S295" s="119" t="s">
        <v>245</v>
      </c>
      <c r="T295" s="2" t="s">
        <v>1112</v>
      </c>
      <c r="U295" s="2" t="s">
        <v>410</v>
      </c>
      <c r="V295" s="2" t="s">
        <v>87</v>
      </c>
      <c r="W295" s="2" t="s">
        <v>467</v>
      </c>
      <c r="X295" s="2" t="s">
        <v>46</v>
      </c>
      <c r="Y295" s="2" t="s">
        <v>468</v>
      </c>
      <c r="Z295" s="2" t="s">
        <v>37</v>
      </c>
      <c r="AA295" s="2" t="s">
        <v>64</v>
      </c>
      <c r="AB295" s="4">
        <v>2015</v>
      </c>
      <c r="AC295" s="2" t="s">
        <v>65</v>
      </c>
      <c r="AD295" s="2" t="s">
        <v>469</v>
      </c>
    </row>
    <row r="296" spans="1:30" s="122" customFormat="1" x14ac:dyDescent="0.25">
      <c r="A296" s="116" t="s">
        <v>400</v>
      </c>
      <c r="B296" s="117" t="s">
        <v>407</v>
      </c>
      <c r="C296" s="1" t="s">
        <v>470</v>
      </c>
      <c r="D296" s="1">
        <v>6.0000000000000001E-3</v>
      </c>
      <c r="E296" s="1"/>
      <c r="F296" s="1"/>
      <c r="G296" s="1"/>
      <c r="H296" s="3">
        <v>17.190000000000001</v>
      </c>
      <c r="I296" s="1"/>
      <c r="J296" s="1" t="s">
        <v>471</v>
      </c>
      <c r="K296" s="1"/>
      <c r="L296" s="1"/>
      <c r="M296" s="1"/>
      <c r="N296" s="118"/>
      <c r="O296" s="118" t="s">
        <v>472</v>
      </c>
      <c r="P296" s="2" t="s">
        <v>28</v>
      </c>
      <c r="Q296" s="2" t="s">
        <v>29</v>
      </c>
      <c r="R296" s="2" t="s">
        <v>30</v>
      </c>
      <c r="S296" s="119" t="s">
        <v>245</v>
      </c>
      <c r="T296" s="2" t="s">
        <v>1112</v>
      </c>
      <c r="U296" s="2" t="s">
        <v>410</v>
      </c>
      <c r="V296" s="2" t="s">
        <v>87</v>
      </c>
      <c r="W296" s="2" t="s">
        <v>473</v>
      </c>
      <c r="X296" s="2" t="s">
        <v>56</v>
      </c>
      <c r="Y296" s="2" t="s">
        <v>474</v>
      </c>
      <c r="Z296" s="2" t="s">
        <v>37</v>
      </c>
      <c r="AA296" s="2" t="s">
        <v>49</v>
      </c>
      <c r="AB296" s="4">
        <v>2019</v>
      </c>
      <c r="AC296" s="2" t="s">
        <v>50</v>
      </c>
      <c r="AD296" s="2"/>
    </row>
    <row r="297" spans="1:30" s="122" customFormat="1" x14ac:dyDescent="0.25">
      <c r="A297" s="116" t="s">
        <v>400</v>
      </c>
      <c r="B297" s="117" t="s">
        <v>407</v>
      </c>
      <c r="C297" s="1" t="s">
        <v>470</v>
      </c>
      <c r="D297" s="1">
        <v>8.9999999999999993E-3</v>
      </c>
      <c r="E297" s="1"/>
      <c r="F297" s="1"/>
      <c r="G297" s="1"/>
      <c r="H297" s="3">
        <v>17.190000000000001</v>
      </c>
      <c r="I297" s="1"/>
      <c r="J297" s="1" t="s">
        <v>471</v>
      </c>
      <c r="K297" s="1"/>
      <c r="L297" s="1"/>
      <c r="M297" s="1"/>
      <c r="N297" s="118"/>
      <c r="O297" s="118" t="s">
        <v>472</v>
      </c>
      <c r="P297" s="2" t="s">
        <v>28</v>
      </c>
      <c r="Q297" s="2" t="s">
        <v>29</v>
      </c>
      <c r="R297" s="2" t="s">
        <v>30</v>
      </c>
      <c r="S297" s="119" t="s">
        <v>245</v>
      </c>
      <c r="T297" s="2" t="s">
        <v>1112</v>
      </c>
      <c r="U297" s="2" t="s">
        <v>475</v>
      </c>
      <c r="V297" s="2" t="s">
        <v>87</v>
      </c>
      <c r="W297" s="2" t="s">
        <v>473</v>
      </c>
      <c r="X297" s="2" t="s">
        <v>56</v>
      </c>
      <c r="Y297" s="2" t="s">
        <v>474</v>
      </c>
      <c r="Z297" s="2" t="s">
        <v>37</v>
      </c>
      <c r="AA297" s="2" t="s">
        <v>49</v>
      </c>
      <c r="AB297" s="4">
        <v>2019</v>
      </c>
      <c r="AC297" s="2" t="s">
        <v>50</v>
      </c>
      <c r="AD297" s="2" t="s">
        <v>476</v>
      </c>
    </row>
    <row r="298" spans="1:30" x14ac:dyDescent="0.25">
      <c r="A298" s="116" t="s">
        <v>400</v>
      </c>
      <c r="B298" s="117" t="s">
        <v>26</v>
      </c>
      <c r="C298" s="1" t="s">
        <v>1139</v>
      </c>
      <c r="D298" s="1" t="s">
        <v>1331</v>
      </c>
      <c r="H298" s="3" t="s">
        <v>428</v>
      </c>
      <c r="N298" s="121"/>
      <c r="O298" s="118" t="s">
        <v>1323</v>
      </c>
      <c r="P298" s="2" t="s">
        <v>28</v>
      </c>
      <c r="Q298" s="2" t="s">
        <v>29</v>
      </c>
      <c r="R298" s="2" t="s">
        <v>30</v>
      </c>
      <c r="S298" s="119" t="s">
        <v>245</v>
      </c>
      <c r="T298" s="2" t="s">
        <v>1112</v>
      </c>
      <c r="U298" s="2" t="s">
        <v>1336</v>
      </c>
      <c r="V298" s="2" t="s">
        <v>1335</v>
      </c>
      <c r="W298" s="2" t="s">
        <v>1334</v>
      </c>
      <c r="X298" s="2" t="s">
        <v>56</v>
      </c>
      <c r="Y298" s="2" t="s">
        <v>1332</v>
      </c>
      <c r="Z298" s="2" t="s">
        <v>37</v>
      </c>
      <c r="AA298" s="2" t="s">
        <v>49</v>
      </c>
      <c r="AB298" s="4">
        <v>2019</v>
      </c>
      <c r="AC298" s="2" t="s">
        <v>50</v>
      </c>
    </row>
    <row r="299" spans="1:30" x14ac:dyDescent="0.25">
      <c r="A299" s="116" t="s">
        <v>400</v>
      </c>
      <c r="B299" s="117" t="s">
        <v>26</v>
      </c>
      <c r="C299" s="1" t="s">
        <v>1139</v>
      </c>
      <c r="D299" s="1" t="s">
        <v>1331</v>
      </c>
      <c r="H299" s="3" t="s">
        <v>428</v>
      </c>
      <c r="N299" s="121"/>
      <c r="O299" s="118" t="s">
        <v>1324</v>
      </c>
      <c r="P299" s="2" t="s">
        <v>28</v>
      </c>
      <c r="Q299" s="2" t="s">
        <v>29</v>
      </c>
      <c r="R299" s="2" t="s">
        <v>30</v>
      </c>
      <c r="S299" s="119" t="s">
        <v>245</v>
      </c>
      <c r="T299" s="2" t="s">
        <v>1112</v>
      </c>
      <c r="U299" s="2" t="s">
        <v>1336</v>
      </c>
      <c r="V299" s="2" t="s">
        <v>1335</v>
      </c>
      <c r="W299" s="2" t="s">
        <v>1334</v>
      </c>
      <c r="X299" s="2" t="s">
        <v>56</v>
      </c>
      <c r="Y299" s="2" t="s">
        <v>1333</v>
      </c>
      <c r="Z299" s="2" t="s">
        <v>37</v>
      </c>
      <c r="AA299" s="2" t="s">
        <v>49</v>
      </c>
      <c r="AB299" s="4">
        <v>2019</v>
      </c>
      <c r="AC299" s="2" t="s">
        <v>50</v>
      </c>
    </row>
    <row r="300" spans="1:30" x14ac:dyDescent="0.25">
      <c r="A300" s="116" t="s">
        <v>400</v>
      </c>
      <c r="B300" s="117" t="s">
        <v>26</v>
      </c>
      <c r="C300" s="1" t="s">
        <v>1139</v>
      </c>
      <c r="D300" s="1" t="s">
        <v>1331</v>
      </c>
      <c r="H300" s="3" t="s">
        <v>428</v>
      </c>
      <c r="N300" s="121"/>
      <c r="O300" s="118" t="s">
        <v>1325</v>
      </c>
      <c r="P300" s="2" t="s">
        <v>28</v>
      </c>
      <c r="Q300" s="2" t="s">
        <v>29</v>
      </c>
      <c r="R300" s="2" t="s">
        <v>30</v>
      </c>
      <c r="S300" s="119" t="s">
        <v>245</v>
      </c>
      <c r="T300" s="2" t="s">
        <v>1112</v>
      </c>
      <c r="U300" s="2" t="s">
        <v>1336</v>
      </c>
      <c r="V300" s="2" t="s">
        <v>1335</v>
      </c>
      <c r="W300" s="2" t="s">
        <v>1334</v>
      </c>
      <c r="X300" s="2" t="s">
        <v>56</v>
      </c>
      <c r="Y300" s="2" t="s">
        <v>1332</v>
      </c>
      <c r="Z300" s="2" t="s">
        <v>37</v>
      </c>
      <c r="AA300" s="2" t="s">
        <v>52</v>
      </c>
      <c r="AB300" s="4">
        <v>2019</v>
      </c>
      <c r="AC300" s="2" t="s">
        <v>394</v>
      </c>
    </row>
    <row r="301" spans="1:30" x14ac:dyDescent="0.25">
      <c r="A301" s="116" t="s">
        <v>400</v>
      </c>
      <c r="B301" s="117" t="s">
        <v>26</v>
      </c>
      <c r="C301" s="1" t="s">
        <v>1139</v>
      </c>
      <c r="D301" s="1" t="s">
        <v>1331</v>
      </c>
      <c r="H301" s="3" t="s">
        <v>428</v>
      </c>
      <c r="N301" s="121"/>
      <c r="O301" s="118" t="s">
        <v>1326</v>
      </c>
      <c r="P301" s="2" t="s">
        <v>28</v>
      </c>
      <c r="Q301" s="2" t="s">
        <v>29</v>
      </c>
      <c r="R301" s="2" t="s">
        <v>30</v>
      </c>
      <c r="S301" s="119" t="s">
        <v>245</v>
      </c>
      <c r="T301" s="2" t="s">
        <v>1112</v>
      </c>
      <c r="U301" s="2" t="s">
        <v>1336</v>
      </c>
      <c r="V301" s="2" t="s">
        <v>1335</v>
      </c>
      <c r="W301" s="2" t="s">
        <v>1334</v>
      </c>
      <c r="X301" s="2" t="s">
        <v>56</v>
      </c>
      <c r="Y301" s="2" t="s">
        <v>1333</v>
      </c>
      <c r="Z301" s="2" t="s">
        <v>37</v>
      </c>
      <c r="AA301" s="2" t="s">
        <v>52</v>
      </c>
      <c r="AB301" s="4">
        <v>2019</v>
      </c>
      <c r="AC301" s="2" t="s">
        <v>394</v>
      </c>
    </row>
    <row r="302" spans="1:30" x14ac:dyDescent="0.25">
      <c r="A302" s="116" t="s">
        <v>400</v>
      </c>
      <c r="B302" s="117" t="s">
        <v>26</v>
      </c>
      <c r="C302" s="1" t="s">
        <v>1139</v>
      </c>
      <c r="D302" s="1" t="s">
        <v>1331</v>
      </c>
      <c r="H302" s="3" t="s">
        <v>428</v>
      </c>
      <c r="N302" s="121"/>
      <c r="O302" s="118" t="s">
        <v>1327</v>
      </c>
      <c r="P302" s="2" t="s">
        <v>28</v>
      </c>
      <c r="Q302" s="2" t="s">
        <v>29</v>
      </c>
      <c r="R302" s="2" t="s">
        <v>30</v>
      </c>
      <c r="S302" s="119" t="s">
        <v>245</v>
      </c>
      <c r="T302" s="2" t="s">
        <v>1112</v>
      </c>
      <c r="U302" s="2" t="s">
        <v>1336</v>
      </c>
      <c r="V302" s="2" t="s">
        <v>1335</v>
      </c>
      <c r="W302" s="2" t="s">
        <v>1334</v>
      </c>
      <c r="X302" s="2" t="s">
        <v>56</v>
      </c>
      <c r="Y302" s="2" t="s">
        <v>1333</v>
      </c>
      <c r="Z302" s="2" t="s">
        <v>37</v>
      </c>
      <c r="AA302" s="2" t="s">
        <v>54</v>
      </c>
      <c r="AB302" s="4">
        <v>2019</v>
      </c>
      <c r="AC302" s="2" t="s">
        <v>268</v>
      </c>
    </row>
    <row r="303" spans="1:30" x14ac:dyDescent="0.25">
      <c r="A303" s="116" t="s">
        <v>400</v>
      </c>
      <c r="B303" s="117" t="s">
        <v>26</v>
      </c>
      <c r="C303" s="1" t="s">
        <v>1139</v>
      </c>
      <c r="D303" s="1" t="s">
        <v>1331</v>
      </c>
      <c r="H303" s="3" t="s">
        <v>428</v>
      </c>
      <c r="N303" s="121"/>
      <c r="O303" s="118" t="s">
        <v>1328</v>
      </c>
      <c r="P303" s="2" t="s">
        <v>28</v>
      </c>
      <c r="Q303" s="2" t="s">
        <v>29</v>
      </c>
      <c r="R303" s="2" t="s">
        <v>30</v>
      </c>
      <c r="S303" s="119" t="s">
        <v>245</v>
      </c>
      <c r="T303" s="2" t="s">
        <v>1112</v>
      </c>
      <c r="U303" s="2" t="s">
        <v>1336</v>
      </c>
      <c r="V303" s="2" t="s">
        <v>1335</v>
      </c>
      <c r="W303" s="2" t="s">
        <v>1334</v>
      </c>
      <c r="X303" s="2" t="s">
        <v>62</v>
      </c>
      <c r="Y303" s="2" t="s">
        <v>1332</v>
      </c>
      <c r="Z303" s="2" t="s">
        <v>37</v>
      </c>
      <c r="AA303" s="2" t="s">
        <v>49</v>
      </c>
      <c r="AB303" s="2">
        <v>2020</v>
      </c>
      <c r="AC303" s="2" t="s">
        <v>249</v>
      </c>
    </row>
    <row r="304" spans="1:30" x14ac:dyDescent="0.25">
      <c r="A304" s="116" t="s">
        <v>400</v>
      </c>
      <c r="B304" s="117" t="s">
        <v>26</v>
      </c>
      <c r="C304" s="1" t="s">
        <v>1139</v>
      </c>
      <c r="D304" s="1" t="s">
        <v>1331</v>
      </c>
      <c r="H304" s="3" t="s">
        <v>428</v>
      </c>
      <c r="N304" s="121"/>
      <c r="O304" s="118" t="s">
        <v>1329</v>
      </c>
      <c r="P304" s="2" t="s">
        <v>28</v>
      </c>
      <c r="Q304" s="2" t="s">
        <v>29</v>
      </c>
      <c r="R304" s="2" t="s">
        <v>30</v>
      </c>
      <c r="S304" s="119" t="s">
        <v>245</v>
      </c>
      <c r="T304" s="2" t="s">
        <v>1112</v>
      </c>
      <c r="U304" s="2" t="s">
        <v>1336</v>
      </c>
      <c r="V304" s="2" t="s">
        <v>1335</v>
      </c>
      <c r="W304" s="2" t="s">
        <v>1334</v>
      </c>
      <c r="X304" s="2" t="s">
        <v>62</v>
      </c>
      <c r="Y304" s="2" t="s">
        <v>1333</v>
      </c>
      <c r="Z304" s="2" t="s">
        <v>37</v>
      </c>
      <c r="AA304" s="2" t="s">
        <v>64</v>
      </c>
      <c r="AB304" s="4">
        <v>2020</v>
      </c>
      <c r="AC304" s="2" t="s">
        <v>269</v>
      </c>
    </row>
    <row r="305" spans="1:30" x14ac:dyDescent="0.25">
      <c r="A305" s="116" t="s">
        <v>400</v>
      </c>
      <c r="B305" s="117" t="s">
        <v>26</v>
      </c>
      <c r="C305" s="1" t="s">
        <v>1139</v>
      </c>
      <c r="D305" s="1" t="s">
        <v>1331</v>
      </c>
      <c r="H305" s="3" t="s">
        <v>428</v>
      </c>
      <c r="N305" s="121"/>
      <c r="O305" s="118" t="s">
        <v>1330</v>
      </c>
      <c r="P305" s="2" t="s">
        <v>28</v>
      </c>
      <c r="Q305" s="2" t="s">
        <v>29</v>
      </c>
      <c r="R305" s="2" t="s">
        <v>30</v>
      </c>
      <c r="S305" s="119" t="s">
        <v>245</v>
      </c>
      <c r="T305" s="2" t="s">
        <v>1112</v>
      </c>
      <c r="U305" s="2" t="s">
        <v>1336</v>
      </c>
      <c r="V305" s="2" t="s">
        <v>1335</v>
      </c>
      <c r="W305" s="2" t="s">
        <v>1334</v>
      </c>
      <c r="X305" s="2" t="s">
        <v>62</v>
      </c>
      <c r="Y305" s="2" t="s">
        <v>1332</v>
      </c>
      <c r="Z305" s="2" t="s">
        <v>37</v>
      </c>
      <c r="AA305" s="2" t="s">
        <v>52</v>
      </c>
      <c r="AB305" s="4">
        <v>2020</v>
      </c>
      <c r="AC305" s="2" t="s">
        <v>394</v>
      </c>
    </row>
    <row r="306" spans="1:30" x14ac:dyDescent="0.25">
      <c r="A306" s="116" t="s">
        <v>400</v>
      </c>
      <c r="B306" s="117" t="s">
        <v>26</v>
      </c>
      <c r="C306" s="1" t="s">
        <v>477</v>
      </c>
      <c r="D306" s="1">
        <v>0.12</v>
      </c>
      <c r="E306" s="1">
        <v>0.02</v>
      </c>
      <c r="H306" s="3">
        <v>17.8</v>
      </c>
      <c r="I306" s="1">
        <v>1.6</v>
      </c>
      <c r="L306" s="1">
        <v>2.2200000000000002</v>
      </c>
      <c r="M306" s="1">
        <v>0.33</v>
      </c>
      <c r="N306" s="140"/>
      <c r="P306" s="2" t="s">
        <v>28</v>
      </c>
      <c r="Q306" s="2" t="s">
        <v>29</v>
      </c>
      <c r="R306" s="2" t="s">
        <v>30</v>
      </c>
      <c r="S306" s="2" t="s">
        <v>85</v>
      </c>
      <c r="T306" s="2" t="s">
        <v>1112</v>
      </c>
      <c r="U306" s="2" t="s">
        <v>478</v>
      </c>
      <c r="V306" s="2" t="s">
        <v>479</v>
      </c>
      <c r="X306" s="2" t="s">
        <v>480</v>
      </c>
      <c r="Y306" s="2" t="s">
        <v>481</v>
      </c>
      <c r="Z306" s="2" t="s">
        <v>37</v>
      </c>
      <c r="AA306" s="2" t="s">
        <v>49</v>
      </c>
      <c r="AB306" s="4">
        <v>2003</v>
      </c>
      <c r="AC306" s="2" t="s">
        <v>50</v>
      </c>
    </row>
    <row r="307" spans="1:30" x14ac:dyDescent="0.25">
      <c r="A307" s="116" t="s">
        <v>400</v>
      </c>
      <c r="B307" s="117" t="s">
        <v>26</v>
      </c>
      <c r="C307" s="1" t="s">
        <v>477</v>
      </c>
      <c r="D307" s="1">
        <v>0.08</v>
      </c>
      <c r="E307" s="1">
        <v>0.02</v>
      </c>
      <c r="H307" s="3">
        <v>19.100000000000001</v>
      </c>
      <c r="I307" s="1">
        <v>2.2999999999999998</v>
      </c>
      <c r="L307" s="1">
        <v>2.69</v>
      </c>
      <c r="M307" s="1">
        <v>0.4</v>
      </c>
      <c r="N307" s="140"/>
      <c r="P307" s="2" t="s">
        <v>28</v>
      </c>
      <c r="Q307" s="2" t="s">
        <v>29</v>
      </c>
      <c r="R307" s="2" t="s">
        <v>30</v>
      </c>
      <c r="S307" s="2" t="s">
        <v>85</v>
      </c>
      <c r="T307" s="2" t="s">
        <v>1112</v>
      </c>
      <c r="U307" s="2" t="s">
        <v>478</v>
      </c>
      <c r="V307" s="2" t="s">
        <v>479</v>
      </c>
      <c r="X307" s="2" t="s">
        <v>480</v>
      </c>
      <c r="Y307" s="2" t="s">
        <v>481</v>
      </c>
      <c r="Z307" s="2" t="s">
        <v>37</v>
      </c>
      <c r="AA307" s="2" t="s">
        <v>64</v>
      </c>
      <c r="AB307" s="4">
        <v>2003</v>
      </c>
      <c r="AC307" s="2" t="s">
        <v>270</v>
      </c>
    </row>
    <row r="308" spans="1:30" x14ac:dyDescent="0.25">
      <c r="A308" s="116" t="s">
        <v>400</v>
      </c>
      <c r="B308" s="117" t="s">
        <v>26</v>
      </c>
      <c r="C308" s="1" t="s">
        <v>477</v>
      </c>
      <c r="D308" s="1">
        <v>0.19</v>
      </c>
      <c r="E308" s="1">
        <v>0.06</v>
      </c>
      <c r="H308" s="3">
        <v>20.3</v>
      </c>
      <c r="I308" s="1">
        <v>2.5</v>
      </c>
      <c r="L308" s="1">
        <v>0.4</v>
      </c>
      <c r="M308" s="1">
        <v>0.11</v>
      </c>
      <c r="N308" s="140"/>
      <c r="P308" s="2" t="s">
        <v>28</v>
      </c>
      <c r="Q308" s="2" t="s">
        <v>29</v>
      </c>
      <c r="R308" s="2" t="s">
        <v>30</v>
      </c>
      <c r="S308" s="2" t="s">
        <v>85</v>
      </c>
      <c r="T308" s="2" t="s">
        <v>1112</v>
      </c>
      <c r="U308" s="2" t="s">
        <v>478</v>
      </c>
      <c r="V308" s="2" t="s">
        <v>479</v>
      </c>
      <c r="X308" s="2" t="s">
        <v>480</v>
      </c>
      <c r="Y308" s="2" t="s">
        <v>481</v>
      </c>
      <c r="Z308" s="2" t="s">
        <v>37</v>
      </c>
      <c r="AA308" s="2" t="s">
        <v>54</v>
      </c>
      <c r="AB308" s="4">
        <v>2003</v>
      </c>
      <c r="AC308" s="2" t="s">
        <v>268</v>
      </c>
    </row>
    <row r="309" spans="1:30" x14ac:dyDescent="0.25">
      <c r="A309" s="116" t="s">
        <v>400</v>
      </c>
      <c r="B309" s="117" t="s">
        <v>26</v>
      </c>
      <c r="C309" s="1" t="s">
        <v>477</v>
      </c>
      <c r="D309" s="1">
        <v>0.12</v>
      </c>
      <c r="E309" s="1">
        <v>0.02</v>
      </c>
      <c r="H309" s="3">
        <v>17.8</v>
      </c>
      <c r="I309" s="1">
        <v>1.6</v>
      </c>
      <c r="L309" s="1">
        <v>1.44</v>
      </c>
      <c r="M309" s="1">
        <v>0.27</v>
      </c>
      <c r="N309" s="140"/>
      <c r="P309" s="2" t="s">
        <v>28</v>
      </c>
      <c r="Q309" s="2" t="s">
        <v>29</v>
      </c>
      <c r="R309" s="2" t="s">
        <v>30</v>
      </c>
      <c r="S309" s="2" t="s">
        <v>85</v>
      </c>
      <c r="T309" s="2" t="s">
        <v>1112</v>
      </c>
      <c r="U309" s="2" t="s">
        <v>478</v>
      </c>
      <c r="V309" s="2" t="s">
        <v>479</v>
      </c>
      <c r="X309" s="2" t="s">
        <v>317</v>
      </c>
      <c r="Y309" s="2" t="s">
        <v>481</v>
      </c>
      <c r="Z309" s="2" t="s">
        <v>37</v>
      </c>
      <c r="AA309" s="2" t="s">
        <v>49</v>
      </c>
      <c r="AB309" s="4">
        <v>2004</v>
      </c>
      <c r="AC309" s="2" t="s">
        <v>50</v>
      </c>
    </row>
    <row r="310" spans="1:30" x14ac:dyDescent="0.25">
      <c r="A310" s="116" t="s">
        <v>400</v>
      </c>
      <c r="B310" s="117" t="s">
        <v>26</v>
      </c>
      <c r="C310" s="1" t="s">
        <v>477</v>
      </c>
      <c r="D310" s="1">
        <v>0.19</v>
      </c>
      <c r="E310" s="1">
        <v>0.06</v>
      </c>
      <c r="H310" s="3">
        <v>20.3</v>
      </c>
      <c r="I310" s="1">
        <v>2.5</v>
      </c>
      <c r="L310" s="1">
        <v>0.32</v>
      </c>
      <c r="M310" s="1">
        <v>0.1</v>
      </c>
      <c r="N310" s="140"/>
      <c r="P310" s="2" t="s">
        <v>28</v>
      </c>
      <c r="Q310" s="2" t="s">
        <v>29</v>
      </c>
      <c r="R310" s="2" t="s">
        <v>30</v>
      </c>
      <c r="S310" s="2" t="s">
        <v>85</v>
      </c>
      <c r="T310" s="2" t="s">
        <v>1112</v>
      </c>
      <c r="U310" s="2" t="s">
        <v>478</v>
      </c>
      <c r="V310" s="2" t="s">
        <v>479</v>
      </c>
      <c r="X310" s="2" t="s">
        <v>317</v>
      </c>
      <c r="Y310" s="2" t="s">
        <v>481</v>
      </c>
      <c r="Z310" s="2" t="s">
        <v>37</v>
      </c>
      <c r="AA310" s="2" t="s">
        <v>54</v>
      </c>
      <c r="AB310" s="4">
        <v>2004</v>
      </c>
      <c r="AC310" s="2" t="s">
        <v>268</v>
      </c>
    </row>
    <row r="311" spans="1:30" x14ac:dyDescent="0.25">
      <c r="A311" s="116" t="s">
        <v>400</v>
      </c>
      <c r="B311" s="117" t="s">
        <v>26</v>
      </c>
      <c r="C311" s="1" t="s">
        <v>477</v>
      </c>
      <c r="D311" s="1">
        <v>0.12</v>
      </c>
      <c r="E311" s="1">
        <v>0.02</v>
      </c>
      <c r="H311" s="3">
        <v>17.8</v>
      </c>
      <c r="I311" s="1">
        <v>1.6</v>
      </c>
      <c r="L311" s="1">
        <v>0.33</v>
      </c>
      <c r="M311" s="1">
        <v>0.18</v>
      </c>
      <c r="N311" s="140"/>
      <c r="P311" s="2" t="s">
        <v>28</v>
      </c>
      <c r="Q311" s="2" t="s">
        <v>29</v>
      </c>
      <c r="R311" s="2" t="s">
        <v>30</v>
      </c>
      <c r="S311" s="2" t="s">
        <v>85</v>
      </c>
      <c r="T311" s="2" t="s">
        <v>1112</v>
      </c>
      <c r="U311" s="2" t="s">
        <v>478</v>
      </c>
      <c r="V311" s="2" t="s">
        <v>479</v>
      </c>
      <c r="X311" s="2" t="s">
        <v>480</v>
      </c>
      <c r="Y311" s="2" t="s">
        <v>481</v>
      </c>
      <c r="Z311" s="2" t="s">
        <v>37</v>
      </c>
      <c r="AA311" s="2" t="s">
        <v>49</v>
      </c>
      <c r="AB311" s="4">
        <v>2005</v>
      </c>
      <c r="AC311" s="2" t="s">
        <v>50</v>
      </c>
    </row>
    <row r="312" spans="1:30" x14ac:dyDescent="0.25">
      <c r="A312" s="116" t="s">
        <v>400</v>
      </c>
      <c r="B312" s="117" t="s">
        <v>26</v>
      </c>
      <c r="C312" s="1" t="s">
        <v>477</v>
      </c>
      <c r="D312" s="1">
        <v>0.12</v>
      </c>
      <c r="E312" s="1">
        <v>0.02</v>
      </c>
      <c r="H312" s="3">
        <v>17.8</v>
      </c>
      <c r="I312" s="1">
        <v>1.6</v>
      </c>
      <c r="L312" s="1">
        <v>1.08</v>
      </c>
      <c r="M312" s="1">
        <v>0.23</v>
      </c>
      <c r="N312" s="140"/>
      <c r="P312" s="2" t="s">
        <v>28</v>
      </c>
      <c r="Q312" s="2" t="s">
        <v>29</v>
      </c>
      <c r="R312" s="2" t="s">
        <v>30</v>
      </c>
      <c r="S312" s="2" t="s">
        <v>85</v>
      </c>
      <c r="T312" s="2" t="s">
        <v>1112</v>
      </c>
      <c r="U312" s="2" t="s">
        <v>478</v>
      </c>
      <c r="V312" s="2" t="s">
        <v>479</v>
      </c>
      <c r="X312" s="2" t="s">
        <v>482</v>
      </c>
      <c r="Y312" s="2" t="s">
        <v>481</v>
      </c>
      <c r="Z312" s="2" t="s">
        <v>37</v>
      </c>
      <c r="AA312" s="2" t="s">
        <v>49</v>
      </c>
      <c r="AB312" s="4">
        <v>2006</v>
      </c>
      <c r="AC312" s="2" t="s">
        <v>50</v>
      </c>
    </row>
    <row r="313" spans="1:30" x14ac:dyDescent="0.25">
      <c r="A313" s="116" t="s">
        <v>400</v>
      </c>
      <c r="B313" s="117" t="s">
        <v>26</v>
      </c>
      <c r="C313" s="1" t="s">
        <v>477</v>
      </c>
      <c r="D313" s="1">
        <v>0.26</v>
      </c>
      <c r="E313" s="1">
        <v>0.04</v>
      </c>
      <c r="H313" s="3">
        <v>10</v>
      </c>
      <c r="I313" s="1">
        <v>0.8</v>
      </c>
      <c r="L313" s="1">
        <v>55.93</v>
      </c>
      <c r="M313" s="1">
        <v>4.41</v>
      </c>
      <c r="N313" s="140"/>
      <c r="P313" s="2" t="s">
        <v>28</v>
      </c>
      <c r="Q313" s="2" t="s">
        <v>29</v>
      </c>
      <c r="R313" s="2" t="s">
        <v>30</v>
      </c>
      <c r="S313" s="2" t="s">
        <v>85</v>
      </c>
      <c r="T313" s="2" t="s">
        <v>1112</v>
      </c>
      <c r="U313" s="2" t="s">
        <v>478</v>
      </c>
      <c r="V313" s="2" t="s">
        <v>479</v>
      </c>
      <c r="X313" s="2" t="s">
        <v>482</v>
      </c>
      <c r="Y313" s="2" t="s">
        <v>481</v>
      </c>
      <c r="Z313" s="2" t="s">
        <v>37</v>
      </c>
      <c r="AA313" s="2" t="s">
        <v>64</v>
      </c>
      <c r="AB313" s="4">
        <v>2006</v>
      </c>
      <c r="AC313" s="2" t="s">
        <v>269</v>
      </c>
    </row>
    <row r="314" spans="1:30" x14ac:dyDescent="0.25">
      <c r="A314" s="116" t="s">
        <v>400</v>
      </c>
      <c r="B314" s="117" t="s">
        <v>26</v>
      </c>
      <c r="C314" s="1" t="s">
        <v>477</v>
      </c>
      <c r="D314" s="1">
        <v>0.08</v>
      </c>
      <c r="E314" s="1">
        <v>0.02</v>
      </c>
      <c r="H314" s="3">
        <v>19.100000000000001</v>
      </c>
      <c r="I314" s="1">
        <v>2.2999999999999998</v>
      </c>
      <c r="L314" s="1">
        <v>4.04</v>
      </c>
      <c r="M314" s="1">
        <v>0.4</v>
      </c>
      <c r="N314" s="140"/>
      <c r="P314" s="2" t="s">
        <v>28</v>
      </c>
      <c r="Q314" s="2" t="s">
        <v>29</v>
      </c>
      <c r="R314" s="2" t="s">
        <v>30</v>
      </c>
      <c r="S314" s="2" t="s">
        <v>85</v>
      </c>
      <c r="T314" s="2" t="s">
        <v>1112</v>
      </c>
      <c r="U314" s="2" t="s">
        <v>478</v>
      </c>
      <c r="V314" s="2" t="s">
        <v>479</v>
      </c>
      <c r="X314" s="2" t="s">
        <v>482</v>
      </c>
      <c r="Y314" s="2" t="s">
        <v>481</v>
      </c>
      <c r="Z314" s="2" t="s">
        <v>37</v>
      </c>
      <c r="AA314" s="2" t="s">
        <v>64</v>
      </c>
      <c r="AB314" s="4">
        <v>2006</v>
      </c>
      <c r="AC314" s="2" t="s">
        <v>270</v>
      </c>
    </row>
    <row r="315" spans="1:30" x14ac:dyDescent="0.25">
      <c r="A315" s="116" t="s">
        <v>400</v>
      </c>
      <c r="B315" s="117" t="s">
        <v>26</v>
      </c>
      <c r="C315" s="1" t="s">
        <v>477</v>
      </c>
      <c r="D315" s="1">
        <v>0.15</v>
      </c>
      <c r="E315" s="1">
        <v>0.03</v>
      </c>
      <c r="H315" s="3">
        <v>14.2</v>
      </c>
      <c r="I315" s="1">
        <v>1.4</v>
      </c>
      <c r="L315" s="1">
        <v>27.64</v>
      </c>
      <c r="M315" s="1">
        <v>2.81</v>
      </c>
      <c r="N315" s="140"/>
      <c r="P315" s="2" t="s">
        <v>28</v>
      </c>
      <c r="Q315" s="2" t="s">
        <v>29</v>
      </c>
      <c r="R315" s="2" t="s">
        <v>30</v>
      </c>
      <c r="S315" s="2" t="s">
        <v>85</v>
      </c>
      <c r="T315" s="2" t="s">
        <v>1112</v>
      </c>
      <c r="U315" s="2" t="s">
        <v>478</v>
      </c>
      <c r="V315" s="2" t="s">
        <v>479</v>
      </c>
      <c r="X315" s="2" t="s">
        <v>482</v>
      </c>
      <c r="Y315" s="2" t="s">
        <v>481</v>
      </c>
      <c r="Z315" s="2" t="s">
        <v>37</v>
      </c>
      <c r="AA315" s="2" t="s">
        <v>54</v>
      </c>
      <c r="AB315" s="4">
        <v>2006</v>
      </c>
      <c r="AC315" s="2" t="s">
        <v>268</v>
      </c>
    </row>
    <row r="316" spans="1:30" x14ac:dyDescent="0.25">
      <c r="A316" s="116" t="s">
        <v>400</v>
      </c>
      <c r="B316" s="117" t="s">
        <v>26</v>
      </c>
      <c r="C316" s="1" t="s">
        <v>477</v>
      </c>
      <c r="D316" s="1">
        <v>0.36</v>
      </c>
      <c r="E316" s="1">
        <v>0.04</v>
      </c>
      <c r="H316" s="3">
        <v>11.3</v>
      </c>
      <c r="I316" s="1">
        <v>0.8</v>
      </c>
      <c r="L316" s="1">
        <v>32.369999999999997</v>
      </c>
      <c r="M316" s="1">
        <v>2.8</v>
      </c>
      <c r="N316" s="140"/>
      <c r="P316" s="2" t="s">
        <v>28</v>
      </c>
      <c r="Q316" s="2" t="s">
        <v>29</v>
      </c>
      <c r="R316" s="2" t="s">
        <v>30</v>
      </c>
      <c r="S316" s="2" t="s">
        <v>85</v>
      </c>
      <c r="T316" s="2" t="s">
        <v>1112</v>
      </c>
      <c r="U316" s="2" t="s">
        <v>478</v>
      </c>
      <c r="V316" s="2" t="s">
        <v>479</v>
      </c>
      <c r="X316" s="2" t="s">
        <v>482</v>
      </c>
      <c r="Y316" s="2" t="s">
        <v>481</v>
      </c>
      <c r="Z316" s="2" t="s">
        <v>37</v>
      </c>
      <c r="AA316" s="2" t="s">
        <v>54</v>
      </c>
      <c r="AB316" s="4">
        <v>2006</v>
      </c>
      <c r="AC316" s="2" t="s">
        <v>268</v>
      </c>
    </row>
    <row r="317" spans="1:30" x14ac:dyDescent="0.25">
      <c r="A317" s="116" t="s">
        <v>400</v>
      </c>
      <c r="B317" s="117" t="s">
        <v>26</v>
      </c>
      <c r="C317" s="1" t="s">
        <v>477</v>
      </c>
      <c r="D317" s="1">
        <v>0.25</v>
      </c>
      <c r="E317" s="1">
        <v>0.05</v>
      </c>
      <c r="H317" s="3">
        <v>13.3</v>
      </c>
      <c r="I317" s="1">
        <v>1.4</v>
      </c>
      <c r="L317" s="1">
        <v>14.97</v>
      </c>
      <c r="M317" s="1">
        <v>1.85</v>
      </c>
      <c r="N317" s="140"/>
      <c r="P317" s="2" t="s">
        <v>28</v>
      </c>
      <c r="Q317" s="2" t="s">
        <v>29</v>
      </c>
      <c r="R317" s="2" t="s">
        <v>30</v>
      </c>
      <c r="S317" s="2" t="s">
        <v>85</v>
      </c>
      <c r="T317" s="2" t="s">
        <v>1112</v>
      </c>
      <c r="U317" s="2" t="s">
        <v>478</v>
      </c>
      <c r="V317" s="2" t="s">
        <v>479</v>
      </c>
      <c r="X317" s="2" t="s">
        <v>483</v>
      </c>
      <c r="Y317" s="2" t="s">
        <v>481</v>
      </c>
      <c r="Z317" s="2" t="s">
        <v>37</v>
      </c>
      <c r="AA317" s="2" t="s">
        <v>64</v>
      </c>
      <c r="AB317" s="4">
        <v>2007</v>
      </c>
      <c r="AC317" s="2" t="s">
        <v>269</v>
      </c>
      <c r="AD317" s="2" t="s">
        <v>484</v>
      </c>
    </row>
    <row r="318" spans="1:30" x14ac:dyDescent="0.25">
      <c r="A318" s="116" t="s">
        <v>400</v>
      </c>
      <c r="B318" s="117" t="s">
        <v>26</v>
      </c>
      <c r="C318" s="1" t="s">
        <v>477</v>
      </c>
      <c r="D318" s="1">
        <v>0.51</v>
      </c>
      <c r="E318" s="1">
        <v>0.06</v>
      </c>
      <c r="H318" s="3">
        <v>10.5</v>
      </c>
      <c r="I318" s="1">
        <v>0.7</v>
      </c>
      <c r="L318" s="1">
        <v>24.62</v>
      </c>
      <c r="M318" s="1">
        <v>2.4</v>
      </c>
      <c r="N318" s="140"/>
      <c r="P318" s="2" t="s">
        <v>28</v>
      </c>
      <c r="Q318" s="2" t="s">
        <v>29</v>
      </c>
      <c r="R318" s="2" t="s">
        <v>30</v>
      </c>
      <c r="S318" s="2" t="s">
        <v>85</v>
      </c>
      <c r="T318" s="2" t="s">
        <v>1112</v>
      </c>
      <c r="U318" s="2" t="s">
        <v>478</v>
      </c>
      <c r="V318" s="2" t="s">
        <v>479</v>
      </c>
      <c r="X318" s="2" t="s">
        <v>483</v>
      </c>
      <c r="Y318" s="2" t="s">
        <v>481</v>
      </c>
      <c r="Z318" s="2" t="s">
        <v>37</v>
      </c>
      <c r="AA318" s="2" t="s">
        <v>64</v>
      </c>
      <c r="AB318" s="4">
        <v>2007</v>
      </c>
      <c r="AC318" s="2" t="s">
        <v>269</v>
      </c>
      <c r="AD318" s="2" t="s">
        <v>484</v>
      </c>
    </row>
    <row r="319" spans="1:30" x14ac:dyDescent="0.25">
      <c r="A319" s="116" t="s">
        <v>400</v>
      </c>
      <c r="B319" s="117" t="s">
        <v>26</v>
      </c>
      <c r="C319" s="1" t="s">
        <v>477</v>
      </c>
      <c r="D319" s="1">
        <v>0.42</v>
      </c>
      <c r="E319" s="1">
        <v>0.12</v>
      </c>
      <c r="H319" s="3">
        <v>10.3</v>
      </c>
      <c r="I319" s="1">
        <v>2.1</v>
      </c>
      <c r="L319" s="1">
        <v>6.46</v>
      </c>
      <c r="M319" s="1">
        <v>1.31</v>
      </c>
      <c r="N319" s="140"/>
      <c r="P319" s="2" t="s">
        <v>28</v>
      </c>
      <c r="Q319" s="2" t="s">
        <v>29</v>
      </c>
      <c r="R319" s="2" t="s">
        <v>30</v>
      </c>
      <c r="S319" s="2" t="s">
        <v>85</v>
      </c>
      <c r="T319" s="2" t="s">
        <v>1112</v>
      </c>
      <c r="U319" s="2" t="s">
        <v>478</v>
      </c>
      <c r="V319" s="2" t="s">
        <v>479</v>
      </c>
      <c r="X319" s="2" t="s">
        <v>483</v>
      </c>
      <c r="Y319" s="2" t="s">
        <v>481</v>
      </c>
      <c r="Z319" s="2" t="s">
        <v>37</v>
      </c>
      <c r="AA319" s="2" t="s">
        <v>64</v>
      </c>
      <c r="AB319" s="4">
        <v>2007</v>
      </c>
      <c r="AC319" s="2" t="s">
        <v>270</v>
      </c>
      <c r="AD319" s="2" t="s">
        <v>484</v>
      </c>
    </row>
    <row r="320" spans="1:30" x14ac:dyDescent="0.25">
      <c r="A320" s="116" t="s">
        <v>400</v>
      </c>
      <c r="B320" s="117" t="s">
        <v>26</v>
      </c>
      <c r="C320" s="1" t="s">
        <v>477</v>
      </c>
      <c r="D320" s="1">
        <v>0.6</v>
      </c>
      <c r="E320" s="1">
        <v>0.06</v>
      </c>
      <c r="H320" s="3">
        <v>11</v>
      </c>
      <c r="I320" s="1">
        <v>0.7</v>
      </c>
      <c r="L320" s="1">
        <v>19.96</v>
      </c>
      <c r="M320" s="1">
        <v>2.0299999999999998</v>
      </c>
      <c r="N320" s="140"/>
      <c r="P320" s="2" t="s">
        <v>28</v>
      </c>
      <c r="Q320" s="2" t="s">
        <v>29</v>
      </c>
      <c r="R320" s="2" t="s">
        <v>30</v>
      </c>
      <c r="S320" s="2" t="s">
        <v>85</v>
      </c>
      <c r="T320" s="2" t="s">
        <v>1112</v>
      </c>
      <c r="U320" s="2" t="s">
        <v>478</v>
      </c>
      <c r="V320" s="2" t="s">
        <v>479</v>
      </c>
      <c r="X320" s="2" t="s">
        <v>483</v>
      </c>
      <c r="Y320" s="2" t="s">
        <v>481</v>
      </c>
      <c r="Z320" s="2" t="s">
        <v>37</v>
      </c>
      <c r="AA320" s="2" t="s">
        <v>64</v>
      </c>
      <c r="AB320" s="4">
        <v>2007</v>
      </c>
      <c r="AC320" s="2" t="s">
        <v>270</v>
      </c>
      <c r="AD320" s="2" t="s">
        <v>484</v>
      </c>
    </row>
    <row r="321" spans="1:30" x14ac:dyDescent="0.25">
      <c r="A321" s="116" t="s">
        <v>400</v>
      </c>
      <c r="B321" s="117" t="s">
        <v>26</v>
      </c>
      <c r="C321" s="1" t="s">
        <v>477</v>
      </c>
      <c r="D321" s="1">
        <v>0.62</v>
      </c>
      <c r="E321" s="1">
        <v>0.09</v>
      </c>
      <c r="H321" s="3">
        <v>13.2</v>
      </c>
      <c r="I321" s="1">
        <v>0.9</v>
      </c>
      <c r="L321" s="1">
        <v>10.050000000000001</v>
      </c>
      <c r="M321" s="1">
        <v>1.26</v>
      </c>
      <c r="N321" s="140"/>
      <c r="P321" s="2" t="s">
        <v>28</v>
      </c>
      <c r="Q321" s="2" t="s">
        <v>29</v>
      </c>
      <c r="R321" s="2" t="s">
        <v>30</v>
      </c>
      <c r="S321" s="2" t="s">
        <v>85</v>
      </c>
      <c r="T321" s="2" t="s">
        <v>1112</v>
      </c>
      <c r="U321" s="2" t="s">
        <v>478</v>
      </c>
      <c r="V321" s="2" t="s">
        <v>479</v>
      </c>
      <c r="X321" s="2" t="s">
        <v>483</v>
      </c>
      <c r="Y321" s="2" t="s">
        <v>481</v>
      </c>
      <c r="Z321" s="2" t="s">
        <v>37</v>
      </c>
      <c r="AA321" s="2" t="s">
        <v>64</v>
      </c>
      <c r="AB321" s="4">
        <v>2007</v>
      </c>
      <c r="AC321" s="2" t="s">
        <v>270</v>
      </c>
      <c r="AD321" s="2" t="s">
        <v>484</v>
      </c>
    </row>
    <row r="322" spans="1:30" x14ac:dyDescent="0.25">
      <c r="A322" s="116" t="s">
        <v>400</v>
      </c>
      <c r="B322" s="117" t="s">
        <v>26</v>
      </c>
      <c r="C322" s="1" t="s">
        <v>477</v>
      </c>
      <c r="D322" s="1">
        <v>0.75</v>
      </c>
      <c r="E322" s="1">
        <v>0.14000000000000001</v>
      </c>
      <c r="H322" s="3">
        <v>12.6</v>
      </c>
      <c r="I322" s="1">
        <v>1.1000000000000001</v>
      </c>
      <c r="L322" s="1">
        <v>6.44</v>
      </c>
      <c r="M322" s="1">
        <v>1.01</v>
      </c>
      <c r="N322" s="140"/>
      <c r="P322" s="2" t="s">
        <v>28</v>
      </c>
      <c r="Q322" s="2" t="s">
        <v>29</v>
      </c>
      <c r="R322" s="2" t="s">
        <v>30</v>
      </c>
      <c r="S322" s="2" t="s">
        <v>85</v>
      </c>
      <c r="T322" s="2" t="s">
        <v>1112</v>
      </c>
      <c r="U322" s="2" t="s">
        <v>478</v>
      </c>
      <c r="V322" s="2" t="s">
        <v>479</v>
      </c>
      <c r="X322" s="2" t="s">
        <v>483</v>
      </c>
      <c r="Y322" s="2" t="s">
        <v>481</v>
      </c>
      <c r="Z322" s="2" t="s">
        <v>37</v>
      </c>
      <c r="AA322" s="2" t="s">
        <v>54</v>
      </c>
      <c r="AB322" s="4">
        <v>2007</v>
      </c>
      <c r="AC322" s="2" t="s">
        <v>268</v>
      </c>
      <c r="AD322" s="2" t="s">
        <v>484</v>
      </c>
    </row>
    <row r="323" spans="1:30" x14ac:dyDescent="0.25">
      <c r="A323" s="116" t="s">
        <v>400</v>
      </c>
      <c r="B323" s="117" t="s">
        <v>26</v>
      </c>
      <c r="C323" s="1" t="s">
        <v>477</v>
      </c>
      <c r="D323" s="1">
        <v>0.28000000000000003</v>
      </c>
      <c r="E323" s="1">
        <v>7.0000000000000007E-2</v>
      </c>
      <c r="H323" s="3">
        <v>17.7</v>
      </c>
      <c r="I323" s="1">
        <v>2.2000000000000002</v>
      </c>
      <c r="L323" s="1">
        <v>1.77</v>
      </c>
      <c r="M323" s="1">
        <v>0.19</v>
      </c>
      <c r="N323" s="140"/>
      <c r="P323" s="2" t="s">
        <v>28</v>
      </c>
      <c r="Q323" s="2" t="s">
        <v>29</v>
      </c>
      <c r="R323" s="2" t="s">
        <v>30</v>
      </c>
      <c r="S323" s="2" t="s">
        <v>85</v>
      </c>
      <c r="T323" s="2" t="s">
        <v>1112</v>
      </c>
      <c r="U323" s="2" t="s">
        <v>478</v>
      </c>
      <c r="V323" s="2" t="s">
        <v>194</v>
      </c>
      <c r="W323" s="2" t="s">
        <v>485</v>
      </c>
      <c r="X323" s="2" t="s">
        <v>317</v>
      </c>
      <c r="Y323" s="2" t="s">
        <v>481</v>
      </c>
      <c r="Z323" s="2" t="s">
        <v>37</v>
      </c>
      <c r="AA323" s="2" t="s">
        <v>64</v>
      </c>
      <c r="AB323" s="4">
        <v>2003</v>
      </c>
      <c r="AC323" s="2" t="s">
        <v>270</v>
      </c>
    </row>
    <row r="324" spans="1:30" x14ac:dyDescent="0.25">
      <c r="A324" s="116" t="s">
        <v>400</v>
      </c>
      <c r="B324" s="117" t="s">
        <v>26</v>
      </c>
      <c r="C324" s="1" t="s">
        <v>477</v>
      </c>
      <c r="D324" s="1">
        <v>0.28000000000000003</v>
      </c>
      <c r="E324" s="1">
        <v>0.11</v>
      </c>
      <c r="H324" s="3">
        <v>24.2</v>
      </c>
      <c r="I324" s="1">
        <v>4.0999999999999996</v>
      </c>
      <c r="L324" s="1">
        <v>0.28000000000000003</v>
      </c>
      <c r="M324" s="1">
        <v>0.08</v>
      </c>
      <c r="N324" s="140"/>
      <c r="P324" s="2" t="s">
        <v>28</v>
      </c>
      <c r="Q324" s="2" t="s">
        <v>29</v>
      </c>
      <c r="R324" s="2" t="s">
        <v>30</v>
      </c>
      <c r="S324" s="2" t="s">
        <v>85</v>
      </c>
      <c r="T324" s="2" t="s">
        <v>1112</v>
      </c>
      <c r="U324" s="2" t="s">
        <v>478</v>
      </c>
      <c r="V324" s="2" t="s">
        <v>194</v>
      </c>
      <c r="W324" s="2" t="s">
        <v>485</v>
      </c>
      <c r="X324" s="2" t="s">
        <v>317</v>
      </c>
      <c r="Y324" s="2" t="s">
        <v>481</v>
      </c>
      <c r="Z324" s="2" t="s">
        <v>37</v>
      </c>
      <c r="AA324" s="2" t="s">
        <v>54</v>
      </c>
      <c r="AB324" s="4">
        <v>2003</v>
      </c>
      <c r="AC324" s="2" t="s">
        <v>268</v>
      </c>
    </row>
    <row r="325" spans="1:30" x14ac:dyDescent="0.25">
      <c r="A325" s="116" t="s">
        <v>400</v>
      </c>
      <c r="B325" s="117" t="s">
        <v>26</v>
      </c>
      <c r="C325" s="1" t="s">
        <v>477</v>
      </c>
      <c r="D325" s="1">
        <v>0.1</v>
      </c>
      <c r="E325" s="1">
        <v>0.03</v>
      </c>
      <c r="H325" s="3">
        <v>37.700000000000003</v>
      </c>
      <c r="I325" s="1">
        <v>7.9</v>
      </c>
      <c r="L325" s="1">
        <v>0.24</v>
      </c>
      <c r="M325" s="1">
        <v>0.06</v>
      </c>
      <c r="N325" s="140"/>
      <c r="P325" s="2" t="s">
        <v>28</v>
      </c>
      <c r="Q325" s="2" t="s">
        <v>29</v>
      </c>
      <c r="R325" s="2" t="s">
        <v>30</v>
      </c>
      <c r="S325" s="2" t="s">
        <v>85</v>
      </c>
      <c r="T325" s="2" t="s">
        <v>1112</v>
      </c>
      <c r="U325" s="2" t="s">
        <v>478</v>
      </c>
      <c r="V325" s="2" t="s">
        <v>194</v>
      </c>
      <c r="W325" s="2" t="s">
        <v>485</v>
      </c>
      <c r="X325" s="2" t="s">
        <v>317</v>
      </c>
      <c r="Y325" s="2" t="s">
        <v>481</v>
      </c>
      <c r="Z325" s="2" t="s">
        <v>37</v>
      </c>
      <c r="AA325" s="2" t="s">
        <v>49</v>
      </c>
      <c r="AB325" s="4">
        <v>2003</v>
      </c>
      <c r="AC325" s="2" t="s">
        <v>50</v>
      </c>
    </row>
    <row r="326" spans="1:30" x14ac:dyDescent="0.25">
      <c r="A326" s="116" t="s">
        <v>400</v>
      </c>
      <c r="B326" s="117" t="s">
        <v>26</v>
      </c>
      <c r="C326" s="1" t="s">
        <v>477</v>
      </c>
      <c r="D326" s="1">
        <v>0.28000000000000003</v>
      </c>
      <c r="E326" s="1">
        <v>0.11</v>
      </c>
      <c r="H326" s="3">
        <v>24.2</v>
      </c>
      <c r="I326" s="1">
        <v>4.0999999999999996</v>
      </c>
      <c r="L326" s="1">
        <v>0.02</v>
      </c>
      <c r="M326" s="1">
        <v>0.03</v>
      </c>
      <c r="N326" s="140"/>
      <c r="P326" s="2" t="s">
        <v>28</v>
      </c>
      <c r="Q326" s="2" t="s">
        <v>29</v>
      </c>
      <c r="R326" s="2" t="s">
        <v>30</v>
      </c>
      <c r="S326" s="2" t="s">
        <v>85</v>
      </c>
      <c r="T326" s="2" t="s">
        <v>1112</v>
      </c>
      <c r="U326" s="2" t="s">
        <v>478</v>
      </c>
      <c r="V326" s="2" t="s">
        <v>194</v>
      </c>
      <c r="W326" s="2" t="s">
        <v>485</v>
      </c>
      <c r="X326" s="2" t="s">
        <v>482</v>
      </c>
      <c r="Y326" s="2" t="s">
        <v>481</v>
      </c>
      <c r="Z326" s="2" t="s">
        <v>37</v>
      </c>
      <c r="AA326" s="2" t="s">
        <v>54</v>
      </c>
      <c r="AB326" s="4">
        <v>2004</v>
      </c>
      <c r="AC326" s="2" t="s">
        <v>268</v>
      </c>
    </row>
    <row r="327" spans="1:30" x14ac:dyDescent="0.25">
      <c r="A327" s="116" t="s">
        <v>400</v>
      </c>
      <c r="B327" s="117" t="s">
        <v>26</v>
      </c>
      <c r="C327" s="1" t="s">
        <v>477</v>
      </c>
      <c r="D327" s="1">
        <v>0.1</v>
      </c>
      <c r="E327" s="1">
        <v>0.03</v>
      </c>
      <c r="H327" s="3">
        <v>37.700000000000003</v>
      </c>
      <c r="I327" s="1">
        <v>7.9</v>
      </c>
      <c r="L327" s="1">
        <v>0.3</v>
      </c>
      <c r="M327" s="1">
        <v>7.0000000000000007E-2</v>
      </c>
      <c r="N327" s="140"/>
      <c r="P327" s="2" t="s">
        <v>28</v>
      </c>
      <c r="Q327" s="2" t="s">
        <v>29</v>
      </c>
      <c r="R327" s="2" t="s">
        <v>30</v>
      </c>
      <c r="S327" s="2" t="s">
        <v>85</v>
      </c>
      <c r="T327" s="2" t="s">
        <v>1112</v>
      </c>
      <c r="U327" s="2" t="s">
        <v>478</v>
      </c>
      <c r="V327" s="2" t="s">
        <v>194</v>
      </c>
      <c r="W327" s="2" t="s">
        <v>485</v>
      </c>
      <c r="X327" s="2" t="s">
        <v>482</v>
      </c>
      <c r="Y327" s="2" t="s">
        <v>481</v>
      </c>
      <c r="Z327" s="2" t="s">
        <v>37</v>
      </c>
      <c r="AA327" s="2" t="s">
        <v>49</v>
      </c>
      <c r="AB327" s="4">
        <v>2004</v>
      </c>
      <c r="AC327" s="2" t="s">
        <v>50</v>
      </c>
    </row>
    <row r="328" spans="1:30" x14ac:dyDescent="0.25">
      <c r="A328" s="116" t="s">
        <v>400</v>
      </c>
      <c r="B328" s="117" t="s">
        <v>26</v>
      </c>
      <c r="C328" s="1" t="s">
        <v>486</v>
      </c>
      <c r="D328" s="1">
        <v>0.14498</v>
      </c>
      <c r="E328" s="1">
        <v>1.8787000000000002E-2</v>
      </c>
      <c r="H328" s="3">
        <v>13.16</v>
      </c>
      <c r="I328" s="1">
        <v>0.6079</v>
      </c>
      <c r="N328" s="121"/>
      <c r="O328" s="118"/>
      <c r="P328" s="2" t="s">
        <v>28</v>
      </c>
      <c r="Q328" s="2" t="s">
        <v>29</v>
      </c>
      <c r="R328" s="2" t="s">
        <v>30</v>
      </c>
      <c r="S328" s="119" t="s">
        <v>245</v>
      </c>
      <c r="T328" s="2" t="s">
        <v>1112</v>
      </c>
      <c r="U328" s="2" t="s">
        <v>487</v>
      </c>
      <c r="V328" s="2" t="s">
        <v>90</v>
      </c>
      <c r="W328" s="2" t="s">
        <v>488</v>
      </c>
      <c r="X328" s="2" t="s">
        <v>62</v>
      </c>
      <c r="Y328" s="2" t="s">
        <v>489</v>
      </c>
      <c r="Z328" s="2" t="s">
        <v>48</v>
      </c>
      <c r="AA328" s="2" t="s">
        <v>54</v>
      </c>
      <c r="AB328" s="4" t="s">
        <v>490</v>
      </c>
      <c r="AC328" s="2" t="s">
        <v>268</v>
      </c>
      <c r="AD328" s="2" t="s">
        <v>491</v>
      </c>
    </row>
    <row r="329" spans="1:30" x14ac:dyDescent="0.25">
      <c r="A329" s="116" t="s">
        <v>400</v>
      </c>
      <c r="B329" s="117" t="s">
        <v>26</v>
      </c>
      <c r="C329" s="1" t="s">
        <v>486</v>
      </c>
      <c r="D329" s="1">
        <v>0.13249</v>
      </c>
      <c r="E329" s="1">
        <v>1.6712000000000001E-2</v>
      </c>
      <c r="H329" s="3">
        <v>14.42</v>
      </c>
      <c r="I329" s="1">
        <v>0.66300000000000003</v>
      </c>
      <c r="N329" s="121"/>
      <c r="O329" s="118"/>
      <c r="P329" s="2" t="s">
        <v>28</v>
      </c>
      <c r="Q329" s="2" t="s">
        <v>29</v>
      </c>
      <c r="R329" s="2" t="s">
        <v>30</v>
      </c>
      <c r="S329" s="119" t="s">
        <v>245</v>
      </c>
      <c r="T329" s="2" t="s">
        <v>1112</v>
      </c>
      <c r="U329" s="2" t="s">
        <v>487</v>
      </c>
      <c r="V329" s="2" t="s">
        <v>90</v>
      </c>
      <c r="W329" s="2" t="s">
        <v>488</v>
      </c>
      <c r="X329" s="2" t="s">
        <v>62</v>
      </c>
      <c r="Y329" s="2" t="s">
        <v>489</v>
      </c>
      <c r="Z329" s="2" t="s">
        <v>48</v>
      </c>
      <c r="AA329" s="2" t="s">
        <v>54</v>
      </c>
      <c r="AB329" s="4" t="s">
        <v>490</v>
      </c>
      <c r="AC329" s="2" t="s">
        <v>268</v>
      </c>
      <c r="AD329" s="2" t="s">
        <v>492</v>
      </c>
    </row>
    <row r="330" spans="1:30" x14ac:dyDescent="0.25">
      <c r="A330" s="116" t="s">
        <v>400</v>
      </c>
      <c r="B330" s="117" t="s">
        <v>26</v>
      </c>
      <c r="C330" s="1" t="s">
        <v>486</v>
      </c>
      <c r="D330" s="1">
        <v>0.1171</v>
      </c>
      <c r="E330" s="1">
        <v>1.4507000000000001E-2</v>
      </c>
      <c r="H330" s="3">
        <v>14.33</v>
      </c>
      <c r="I330" s="1">
        <v>0.62129999999999996</v>
      </c>
      <c r="N330" s="121"/>
      <c r="O330" s="118"/>
      <c r="P330" s="2" t="s">
        <v>28</v>
      </c>
      <c r="Q330" s="2" t="s">
        <v>29</v>
      </c>
      <c r="R330" s="2" t="s">
        <v>30</v>
      </c>
      <c r="S330" s="119" t="s">
        <v>245</v>
      </c>
      <c r="T330" s="2" t="s">
        <v>1112</v>
      </c>
      <c r="U330" s="2" t="s">
        <v>487</v>
      </c>
      <c r="V330" s="2" t="s">
        <v>90</v>
      </c>
      <c r="W330" s="2" t="s">
        <v>488</v>
      </c>
      <c r="X330" s="2" t="s">
        <v>62</v>
      </c>
      <c r="Y330" s="2" t="s">
        <v>489</v>
      </c>
      <c r="Z330" s="2" t="s">
        <v>48</v>
      </c>
      <c r="AA330" s="2" t="s">
        <v>52</v>
      </c>
      <c r="AB330" s="4" t="s">
        <v>490</v>
      </c>
      <c r="AC330" s="2" t="s">
        <v>394</v>
      </c>
      <c r="AD330" s="2" t="s">
        <v>491</v>
      </c>
    </row>
    <row r="331" spans="1:30" x14ac:dyDescent="0.25">
      <c r="A331" s="116" t="s">
        <v>400</v>
      </c>
      <c r="B331" s="117" t="s">
        <v>26</v>
      </c>
      <c r="C331" s="1" t="s">
        <v>486</v>
      </c>
      <c r="D331" s="1">
        <v>0.11321000000000001</v>
      </c>
      <c r="E331" s="1">
        <v>1.3336000000000001E-2</v>
      </c>
      <c r="H331" s="3">
        <v>13.93</v>
      </c>
      <c r="I331" s="1">
        <v>0.51060000000000005</v>
      </c>
      <c r="N331" s="121"/>
      <c r="O331" s="118"/>
      <c r="P331" s="2" t="s">
        <v>28</v>
      </c>
      <c r="Q331" s="2" t="s">
        <v>29</v>
      </c>
      <c r="R331" s="2" t="s">
        <v>30</v>
      </c>
      <c r="S331" s="119" t="s">
        <v>245</v>
      </c>
      <c r="T331" s="2" t="s">
        <v>1112</v>
      </c>
      <c r="U331" s="2" t="s">
        <v>487</v>
      </c>
      <c r="V331" s="2" t="s">
        <v>90</v>
      </c>
      <c r="W331" s="2" t="s">
        <v>488</v>
      </c>
      <c r="X331" s="2" t="s">
        <v>62</v>
      </c>
      <c r="Y331" s="2" t="s">
        <v>489</v>
      </c>
      <c r="Z331" s="2" t="s">
        <v>48</v>
      </c>
      <c r="AA331" s="2" t="s">
        <v>64</v>
      </c>
      <c r="AB331" s="4" t="s">
        <v>490</v>
      </c>
      <c r="AC331" s="2" t="s">
        <v>270</v>
      </c>
      <c r="AD331" s="2" t="s">
        <v>491</v>
      </c>
    </row>
    <row r="332" spans="1:30" x14ac:dyDescent="0.25">
      <c r="A332" s="116" t="s">
        <v>400</v>
      </c>
      <c r="B332" s="117" t="s">
        <v>26</v>
      </c>
      <c r="C332" s="1" t="s">
        <v>486</v>
      </c>
      <c r="D332" s="1">
        <v>0.10671</v>
      </c>
      <c r="E332" s="1">
        <v>1.4512000000000001E-2</v>
      </c>
      <c r="H332" s="3">
        <v>15.7</v>
      </c>
      <c r="I332" s="1">
        <v>0.78990000000000005</v>
      </c>
      <c r="K332" s="120"/>
      <c r="L332" s="5"/>
      <c r="N332" s="121"/>
      <c r="O332" s="118"/>
      <c r="P332" s="2" t="s">
        <v>28</v>
      </c>
      <c r="Q332" s="2" t="s">
        <v>29</v>
      </c>
      <c r="R332" s="2" t="s">
        <v>30</v>
      </c>
      <c r="S332" s="119" t="s">
        <v>245</v>
      </c>
      <c r="T332" s="2" t="s">
        <v>1112</v>
      </c>
      <c r="U332" s="2" t="s">
        <v>487</v>
      </c>
      <c r="V332" s="2" t="s">
        <v>90</v>
      </c>
      <c r="W332" s="2" t="s">
        <v>488</v>
      </c>
      <c r="X332" s="2" t="s">
        <v>62</v>
      </c>
      <c r="Y332" s="2" t="s">
        <v>489</v>
      </c>
      <c r="Z332" s="2" t="s">
        <v>48</v>
      </c>
      <c r="AA332" s="2" t="s">
        <v>52</v>
      </c>
      <c r="AB332" s="4" t="s">
        <v>490</v>
      </c>
      <c r="AC332" s="2" t="s">
        <v>394</v>
      </c>
      <c r="AD332" s="2" t="s">
        <v>492</v>
      </c>
    </row>
    <row r="333" spans="1:30" x14ac:dyDescent="0.25">
      <c r="A333" s="116" t="s">
        <v>400</v>
      </c>
      <c r="B333" s="117" t="s">
        <v>26</v>
      </c>
      <c r="C333" s="1" t="s">
        <v>486</v>
      </c>
      <c r="D333" s="1">
        <v>0.10312</v>
      </c>
      <c r="E333" s="1">
        <v>1.4160000000000001E-2</v>
      </c>
      <c r="H333" s="3">
        <v>15.25</v>
      </c>
      <c r="I333" s="1">
        <v>0.71509999999999996</v>
      </c>
      <c r="K333" s="120"/>
      <c r="N333" s="121"/>
      <c r="O333" s="118"/>
      <c r="P333" s="2" t="s">
        <v>28</v>
      </c>
      <c r="Q333" s="2" t="s">
        <v>29</v>
      </c>
      <c r="R333" s="2" t="s">
        <v>30</v>
      </c>
      <c r="S333" s="119" t="s">
        <v>245</v>
      </c>
      <c r="T333" s="2" t="s">
        <v>1112</v>
      </c>
      <c r="U333" s="2" t="s">
        <v>487</v>
      </c>
      <c r="V333" s="2" t="s">
        <v>90</v>
      </c>
      <c r="W333" s="2" t="s">
        <v>488</v>
      </c>
      <c r="X333" s="2" t="s">
        <v>62</v>
      </c>
      <c r="Y333" s="2" t="s">
        <v>489</v>
      </c>
      <c r="Z333" s="2" t="s">
        <v>48</v>
      </c>
      <c r="AA333" s="2" t="s">
        <v>64</v>
      </c>
      <c r="AB333" s="4" t="s">
        <v>490</v>
      </c>
      <c r="AC333" s="2" t="s">
        <v>270</v>
      </c>
      <c r="AD333" s="2" t="s">
        <v>492</v>
      </c>
    </row>
    <row r="334" spans="1:30" x14ac:dyDescent="0.25">
      <c r="A334" s="116" t="s">
        <v>400</v>
      </c>
      <c r="B334" s="117" t="s">
        <v>26</v>
      </c>
      <c r="C334" s="1" t="s">
        <v>486</v>
      </c>
      <c r="D334" s="1">
        <v>7.664E-2</v>
      </c>
      <c r="E334" s="1">
        <v>1.0404999999999999E-2</v>
      </c>
      <c r="H334" s="3">
        <v>15.62</v>
      </c>
      <c r="I334" s="1">
        <v>0.76790000000000003</v>
      </c>
      <c r="N334" s="121"/>
      <c r="O334" s="118"/>
      <c r="P334" s="2" t="s">
        <v>28</v>
      </c>
      <c r="Q334" s="2" t="s">
        <v>29</v>
      </c>
      <c r="R334" s="2" t="s">
        <v>30</v>
      </c>
      <c r="S334" s="119" t="s">
        <v>245</v>
      </c>
      <c r="T334" s="2" t="s">
        <v>1112</v>
      </c>
      <c r="U334" s="2" t="s">
        <v>487</v>
      </c>
      <c r="V334" s="2" t="s">
        <v>90</v>
      </c>
      <c r="W334" s="2" t="s">
        <v>488</v>
      </c>
      <c r="X334" s="2" t="s">
        <v>62</v>
      </c>
      <c r="Y334" s="2" t="s">
        <v>489</v>
      </c>
      <c r="Z334" s="2" t="s">
        <v>48</v>
      </c>
      <c r="AA334" s="2" t="s">
        <v>49</v>
      </c>
      <c r="AB334" s="4" t="s">
        <v>490</v>
      </c>
      <c r="AC334" s="2" t="s">
        <v>50</v>
      </c>
      <c r="AD334" s="2" t="s">
        <v>491</v>
      </c>
    </row>
    <row r="335" spans="1:30" x14ac:dyDescent="0.25">
      <c r="A335" s="116" t="s">
        <v>400</v>
      </c>
      <c r="B335" s="117" t="s">
        <v>26</v>
      </c>
      <c r="C335" s="1" t="s">
        <v>486</v>
      </c>
      <c r="D335" s="1">
        <v>6.9559999999999997E-2</v>
      </c>
      <c r="E335" s="1">
        <v>9.2709999999999997E-3</v>
      </c>
      <c r="H335" s="3">
        <v>17.100000000000001</v>
      </c>
      <c r="I335" s="1">
        <v>0.81299999999999994</v>
      </c>
      <c r="N335" s="121"/>
      <c r="O335" s="118"/>
      <c r="P335" s="2" t="s">
        <v>28</v>
      </c>
      <c r="Q335" s="2" t="s">
        <v>29</v>
      </c>
      <c r="R335" s="2" t="s">
        <v>30</v>
      </c>
      <c r="S335" s="119" t="s">
        <v>245</v>
      </c>
      <c r="T335" s="2" t="s">
        <v>1112</v>
      </c>
      <c r="U335" s="2" t="s">
        <v>487</v>
      </c>
      <c r="V335" s="2" t="s">
        <v>90</v>
      </c>
      <c r="W335" s="2" t="s">
        <v>488</v>
      </c>
      <c r="X335" s="2" t="s">
        <v>62</v>
      </c>
      <c r="Y335" s="2" t="s">
        <v>489</v>
      </c>
      <c r="Z335" s="2" t="s">
        <v>48</v>
      </c>
      <c r="AA335" s="2" t="s">
        <v>49</v>
      </c>
      <c r="AB335" s="4" t="s">
        <v>490</v>
      </c>
      <c r="AC335" s="2" t="s">
        <v>50</v>
      </c>
      <c r="AD335" s="2" t="s">
        <v>492</v>
      </c>
    </row>
    <row r="336" spans="1:30" x14ac:dyDescent="0.25">
      <c r="A336" s="116" t="s">
        <v>400</v>
      </c>
      <c r="B336" s="117" t="s">
        <v>26</v>
      </c>
      <c r="C336" s="1" t="s">
        <v>486</v>
      </c>
      <c r="D336" s="1">
        <v>6.4610000000000001E-2</v>
      </c>
      <c r="E336" s="1">
        <v>1.2676E-2</v>
      </c>
      <c r="H336" s="3">
        <v>17.940000000000001</v>
      </c>
      <c r="I336" s="1">
        <v>1.4135</v>
      </c>
      <c r="L336" s="5"/>
      <c r="N336" s="121"/>
      <c r="O336" s="118"/>
      <c r="P336" s="2" t="s">
        <v>28</v>
      </c>
      <c r="Q336" s="2" t="s">
        <v>29</v>
      </c>
      <c r="R336" s="2" t="s">
        <v>30</v>
      </c>
      <c r="S336" s="119" t="s">
        <v>245</v>
      </c>
      <c r="T336" s="2" t="s">
        <v>1112</v>
      </c>
      <c r="U336" s="2" t="s">
        <v>487</v>
      </c>
      <c r="V336" s="2" t="s">
        <v>90</v>
      </c>
      <c r="W336" s="2" t="s">
        <v>488</v>
      </c>
      <c r="X336" s="2" t="s">
        <v>62</v>
      </c>
      <c r="Y336" s="2" t="s">
        <v>489</v>
      </c>
      <c r="Z336" s="2" t="s">
        <v>48</v>
      </c>
      <c r="AA336" s="2" t="s">
        <v>54</v>
      </c>
      <c r="AB336" s="4" t="s">
        <v>490</v>
      </c>
      <c r="AC336" s="2" t="s">
        <v>268</v>
      </c>
      <c r="AD336" s="2" t="s">
        <v>493</v>
      </c>
    </row>
    <row r="337" spans="1:30" x14ac:dyDescent="0.25">
      <c r="A337" s="116" t="s">
        <v>400</v>
      </c>
      <c r="B337" s="117" t="s">
        <v>26</v>
      </c>
      <c r="C337" s="1" t="s">
        <v>486</v>
      </c>
      <c r="D337" s="1">
        <v>5.126E-2</v>
      </c>
      <c r="E337" s="1">
        <v>1.0362E-2</v>
      </c>
      <c r="H337" s="3">
        <v>19.54</v>
      </c>
      <c r="I337" s="1">
        <v>1.4970000000000001</v>
      </c>
      <c r="L337" s="5"/>
      <c r="N337" s="121"/>
      <c r="O337" s="118"/>
      <c r="P337" s="2" t="s">
        <v>28</v>
      </c>
      <c r="Q337" s="2" t="s">
        <v>29</v>
      </c>
      <c r="R337" s="2" t="s">
        <v>30</v>
      </c>
      <c r="S337" s="119" t="s">
        <v>245</v>
      </c>
      <c r="T337" s="2" t="s">
        <v>1112</v>
      </c>
      <c r="U337" s="2" t="s">
        <v>487</v>
      </c>
      <c r="V337" s="2" t="s">
        <v>90</v>
      </c>
      <c r="W337" s="2" t="s">
        <v>488</v>
      </c>
      <c r="X337" s="2" t="s">
        <v>62</v>
      </c>
      <c r="Y337" s="2" t="s">
        <v>489</v>
      </c>
      <c r="Z337" s="2" t="s">
        <v>48</v>
      </c>
      <c r="AA337" s="2" t="s">
        <v>52</v>
      </c>
      <c r="AB337" s="4" t="s">
        <v>490</v>
      </c>
      <c r="AC337" s="2" t="s">
        <v>394</v>
      </c>
      <c r="AD337" s="2" t="s">
        <v>493</v>
      </c>
    </row>
    <row r="338" spans="1:30" x14ac:dyDescent="0.25">
      <c r="A338" s="116" t="s">
        <v>400</v>
      </c>
      <c r="B338" s="117" t="s">
        <v>26</v>
      </c>
      <c r="C338" s="1" t="s">
        <v>486</v>
      </c>
      <c r="D338" s="1">
        <v>4.9430000000000002E-2</v>
      </c>
      <c r="E338" s="1">
        <v>9.7669999999999996E-3</v>
      </c>
      <c r="H338" s="3">
        <v>18.989999999999998</v>
      </c>
      <c r="I338" s="1">
        <v>1.4588000000000001</v>
      </c>
      <c r="N338" s="121"/>
      <c r="O338" s="118"/>
      <c r="P338" s="2" t="s">
        <v>28</v>
      </c>
      <c r="Q338" s="2" t="s">
        <v>29</v>
      </c>
      <c r="R338" s="2" t="s">
        <v>30</v>
      </c>
      <c r="S338" s="119" t="s">
        <v>245</v>
      </c>
      <c r="T338" s="2" t="s">
        <v>1112</v>
      </c>
      <c r="U338" s="2" t="s">
        <v>487</v>
      </c>
      <c r="V338" s="2" t="s">
        <v>90</v>
      </c>
      <c r="W338" s="2" t="s">
        <v>488</v>
      </c>
      <c r="X338" s="2" t="s">
        <v>62</v>
      </c>
      <c r="Y338" s="2" t="s">
        <v>489</v>
      </c>
      <c r="Z338" s="2" t="s">
        <v>48</v>
      </c>
      <c r="AA338" s="2" t="s">
        <v>64</v>
      </c>
      <c r="AB338" s="4" t="s">
        <v>490</v>
      </c>
      <c r="AC338" s="2" t="s">
        <v>270</v>
      </c>
      <c r="AD338" s="2" t="s">
        <v>493</v>
      </c>
    </row>
    <row r="339" spans="1:30" x14ac:dyDescent="0.25">
      <c r="A339" s="116" t="s">
        <v>400</v>
      </c>
      <c r="B339" s="117" t="s">
        <v>26</v>
      </c>
      <c r="C339" s="1" t="s">
        <v>486</v>
      </c>
      <c r="D339" s="1">
        <v>3.2710000000000003E-2</v>
      </c>
      <c r="E339" s="1">
        <v>6.3109999999999998E-3</v>
      </c>
      <c r="H339" s="3">
        <v>21.29</v>
      </c>
      <c r="I339" s="1">
        <v>1.5861000000000001</v>
      </c>
      <c r="L339" s="120"/>
      <c r="N339" s="121"/>
      <c r="O339" s="118"/>
      <c r="P339" s="2" t="s">
        <v>28</v>
      </c>
      <c r="Q339" s="2" t="s">
        <v>29</v>
      </c>
      <c r="R339" s="2" t="s">
        <v>30</v>
      </c>
      <c r="S339" s="119" t="s">
        <v>245</v>
      </c>
      <c r="T339" s="2" t="s">
        <v>1112</v>
      </c>
      <c r="U339" s="2" t="s">
        <v>487</v>
      </c>
      <c r="V339" s="2" t="s">
        <v>90</v>
      </c>
      <c r="W339" s="2" t="s">
        <v>488</v>
      </c>
      <c r="X339" s="2" t="s">
        <v>62</v>
      </c>
      <c r="Y339" s="2" t="s">
        <v>489</v>
      </c>
      <c r="Z339" s="2" t="s">
        <v>48</v>
      </c>
      <c r="AA339" s="2" t="s">
        <v>49</v>
      </c>
      <c r="AB339" s="4" t="s">
        <v>490</v>
      </c>
      <c r="AC339" s="2" t="s">
        <v>50</v>
      </c>
      <c r="AD339" s="2" t="s">
        <v>493</v>
      </c>
    </row>
    <row r="340" spans="1:30" x14ac:dyDescent="0.25">
      <c r="A340" s="116" t="s">
        <v>400</v>
      </c>
      <c r="B340" s="117" t="s">
        <v>26</v>
      </c>
      <c r="C340" s="1" t="s">
        <v>494</v>
      </c>
      <c r="D340" s="1" t="s">
        <v>275</v>
      </c>
      <c r="H340" s="3"/>
      <c r="K340" s="1" t="s">
        <v>495</v>
      </c>
      <c r="L340" s="1" t="s">
        <v>496</v>
      </c>
      <c r="N340" s="121"/>
      <c r="O340" s="118"/>
      <c r="P340" s="2" t="s">
        <v>28</v>
      </c>
      <c r="Q340" s="2" t="s">
        <v>29</v>
      </c>
      <c r="R340" s="2" t="s">
        <v>30</v>
      </c>
      <c r="S340" s="119" t="s">
        <v>497</v>
      </c>
      <c r="T340" s="2" t="s">
        <v>1112</v>
      </c>
      <c r="U340" s="2" t="s">
        <v>417</v>
      </c>
      <c r="V340" s="2" t="s">
        <v>90</v>
      </c>
      <c r="W340" s="2" t="s">
        <v>498</v>
      </c>
      <c r="X340" s="2" t="s">
        <v>62</v>
      </c>
      <c r="Y340" s="2" t="s">
        <v>499</v>
      </c>
      <c r="Z340" s="2" t="s">
        <v>48</v>
      </c>
      <c r="AA340" s="2" t="s">
        <v>500</v>
      </c>
      <c r="AB340" s="4">
        <v>2007</v>
      </c>
      <c r="AC340" s="2" t="s">
        <v>501</v>
      </c>
      <c r="AD340" s="2" t="s">
        <v>502</v>
      </c>
    </row>
    <row r="341" spans="1:30" x14ac:dyDescent="0.25">
      <c r="A341" s="116" t="s">
        <v>400</v>
      </c>
      <c r="B341" s="117" t="s">
        <v>26</v>
      </c>
      <c r="C341" s="1" t="s">
        <v>494</v>
      </c>
      <c r="D341" s="1" t="s">
        <v>275</v>
      </c>
      <c r="H341" s="3"/>
      <c r="K341" s="1" t="s">
        <v>503</v>
      </c>
      <c r="L341" s="1">
        <v>19.2</v>
      </c>
      <c r="N341" s="121"/>
      <c r="O341" s="118" t="s">
        <v>504</v>
      </c>
      <c r="P341" s="2" t="s">
        <v>28</v>
      </c>
      <c r="Q341" s="2" t="s">
        <v>29</v>
      </c>
      <c r="R341" s="2" t="s">
        <v>30</v>
      </c>
      <c r="S341" s="119" t="s">
        <v>497</v>
      </c>
      <c r="T341" s="2" t="s">
        <v>1112</v>
      </c>
      <c r="U341" s="2" t="s">
        <v>505</v>
      </c>
      <c r="V341" s="2" t="s">
        <v>87</v>
      </c>
      <c r="W341" s="2" t="s">
        <v>506</v>
      </c>
      <c r="X341" s="2" t="s">
        <v>62</v>
      </c>
      <c r="Y341" s="2" t="s">
        <v>507</v>
      </c>
      <c r="Z341" s="2" t="s">
        <v>48</v>
      </c>
      <c r="AA341" s="2" t="s">
        <v>508</v>
      </c>
      <c r="AB341" s="4">
        <v>2008</v>
      </c>
      <c r="AC341" s="2" t="s">
        <v>509</v>
      </c>
      <c r="AD341" s="2" t="s">
        <v>510</v>
      </c>
    </row>
    <row r="342" spans="1:30" x14ac:dyDescent="0.25">
      <c r="A342" s="116" t="s">
        <v>400</v>
      </c>
      <c r="B342" s="117" t="s">
        <v>26</v>
      </c>
      <c r="C342" s="1" t="s">
        <v>511</v>
      </c>
      <c r="D342" s="1">
        <v>0.20627999999999999</v>
      </c>
      <c r="E342" s="1">
        <v>1.4829999999999999E-2</v>
      </c>
      <c r="H342" s="3">
        <v>14.194000000000001</v>
      </c>
      <c r="I342" s="1">
        <v>0.40500000000000003</v>
      </c>
      <c r="L342" s="1">
        <v>0.14702000000000001</v>
      </c>
      <c r="M342" s="1">
        <v>1.065E-2</v>
      </c>
      <c r="N342" s="121"/>
      <c r="O342" s="118"/>
      <c r="P342" s="2" t="s">
        <v>28</v>
      </c>
      <c r="Q342" s="2" t="s">
        <v>29</v>
      </c>
      <c r="R342" s="2" t="s">
        <v>30</v>
      </c>
      <c r="S342" s="119" t="s">
        <v>85</v>
      </c>
      <c r="T342" s="2" t="s">
        <v>1112</v>
      </c>
      <c r="U342" s="2" t="s">
        <v>512</v>
      </c>
      <c r="V342" s="2" t="s">
        <v>45</v>
      </c>
      <c r="X342" s="2" t="s">
        <v>513</v>
      </c>
      <c r="Y342" s="2" t="s">
        <v>514</v>
      </c>
      <c r="Z342" s="2" t="s">
        <v>37</v>
      </c>
      <c r="AA342" s="2" t="s">
        <v>64</v>
      </c>
      <c r="AB342" s="4">
        <v>2003</v>
      </c>
      <c r="AC342" s="2" t="s">
        <v>270</v>
      </c>
      <c r="AD342" s="2" t="s">
        <v>515</v>
      </c>
    </row>
    <row r="343" spans="1:30" x14ac:dyDescent="0.25">
      <c r="A343" s="116" t="s">
        <v>400</v>
      </c>
      <c r="B343" s="117" t="s">
        <v>26</v>
      </c>
      <c r="C343" s="1" t="s">
        <v>511</v>
      </c>
      <c r="D343" s="1">
        <v>4.9009999999999998E-2</v>
      </c>
      <c r="E343" s="1">
        <v>7.0499999999999998E-3</v>
      </c>
      <c r="H343" s="3">
        <v>23.648</v>
      </c>
      <c r="I343" s="1">
        <v>8.6720000000000006</v>
      </c>
      <c r="L343" s="1">
        <v>1.1779999999999999E-2</v>
      </c>
      <c r="M343" s="1">
        <v>7.2099999999999994E-3</v>
      </c>
      <c r="N343" s="121"/>
      <c r="O343" s="118"/>
      <c r="P343" s="2" t="s">
        <v>28</v>
      </c>
      <c r="Q343" s="2" t="s">
        <v>29</v>
      </c>
      <c r="R343" s="2" t="s">
        <v>30</v>
      </c>
      <c r="S343" s="119" t="s">
        <v>85</v>
      </c>
      <c r="T343" s="2" t="s">
        <v>1112</v>
      </c>
      <c r="U343" s="2" t="s">
        <v>512</v>
      </c>
      <c r="V343" s="2" t="s">
        <v>45</v>
      </c>
      <c r="X343" s="2" t="s">
        <v>516</v>
      </c>
      <c r="Y343" s="2" t="s">
        <v>514</v>
      </c>
      <c r="Z343" s="2" t="s">
        <v>37</v>
      </c>
      <c r="AA343" s="2" t="s">
        <v>64</v>
      </c>
      <c r="AB343" s="4">
        <v>2004</v>
      </c>
      <c r="AC343" s="2" t="s">
        <v>270</v>
      </c>
      <c r="AD343" s="2" t="s">
        <v>515</v>
      </c>
    </row>
    <row r="344" spans="1:30" x14ac:dyDescent="0.25">
      <c r="A344" s="116" t="s">
        <v>400</v>
      </c>
      <c r="B344" s="117" t="s">
        <v>26</v>
      </c>
      <c r="C344" s="1" t="s">
        <v>517</v>
      </c>
      <c r="H344" s="3">
        <v>15.75</v>
      </c>
      <c r="I344" s="1">
        <v>5.92</v>
      </c>
      <c r="L344" s="1">
        <v>2.93</v>
      </c>
      <c r="M344" s="1">
        <v>0.24</v>
      </c>
      <c r="N344" s="121"/>
      <c r="O344" s="118"/>
      <c r="P344" s="2" t="s">
        <v>140</v>
      </c>
      <c r="Q344" s="2" t="s">
        <v>133</v>
      </c>
      <c r="R344" s="2"/>
      <c r="S344" s="119" t="s">
        <v>518</v>
      </c>
      <c r="V344" s="2" t="s">
        <v>45</v>
      </c>
      <c r="X344" s="2" t="s">
        <v>46</v>
      </c>
      <c r="Y344" s="2" t="s">
        <v>47</v>
      </c>
      <c r="Z344" s="2" t="s">
        <v>48</v>
      </c>
      <c r="AA344" s="2" t="s">
        <v>282</v>
      </c>
      <c r="AB344" s="4">
        <v>1977</v>
      </c>
      <c r="AC344" s="2" t="s">
        <v>519</v>
      </c>
      <c r="AD344" s="2" t="s">
        <v>520</v>
      </c>
    </row>
    <row r="345" spans="1:30" x14ac:dyDescent="0.25">
      <c r="A345" s="116" t="s">
        <v>400</v>
      </c>
      <c r="B345" s="117" t="s">
        <v>26</v>
      </c>
      <c r="C345" s="1" t="s">
        <v>517</v>
      </c>
      <c r="H345" s="3">
        <v>11.16</v>
      </c>
      <c r="I345" s="1">
        <v>2.59</v>
      </c>
      <c r="L345" s="1">
        <v>2.93</v>
      </c>
      <c r="M345" s="1">
        <v>0.24</v>
      </c>
      <c r="N345" s="121"/>
      <c r="O345" s="118"/>
      <c r="P345" s="2" t="s">
        <v>132</v>
      </c>
      <c r="Q345" s="2" t="s">
        <v>133</v>
      </c>
      <c r="R345" s="2"/>
      <c r="S345" s="119" t="s">
        <v>521</v>
      </c>
      <c r="V345" s="2" t="s">
        <v>45</v>
      </c>
      <c r="X345" s="2" t="s">
        <v>46</v>
      </c>
      <c r="Y345" s="2" t="s">
        <v>47</v>
      </c>
      <c r="Z345" s="2" t="s">
        <v>48</v>
      </c>
      <c r="AA345" s="2" t="s">
        <v>282</v>
      </c>
      <c r="AB345" s="4">
        <v>1977</v>
      </c>
      <c r="AC345" s="2" t="s">
        <v>519</v>
      </c>
      <c r="AD345" s="2" t="s">
        <v>520</v>
      </c>
    </row>
    <row r="346" spans="1:30" x14ac:dyDescent="0.25">
      <c r="A346" s="116" t="s">
        <v>400</v>
      </c>
      <c r="B346" s="117" t="s">
        <v>26</v>
      </c>
      <c r="C346" s="1" t="s">
        <v>517</v>
      </c>
      <c r="H346" s="3">
        <v>18.7</v>
      </c>
      <c r="I346" s="1">
        <v>2.58</v>
      </c>
      <c r="L346" s="1">
        <v>0.78</v>
      </c>
      <c r="M346" s="1">
        <v>0.1</v>
      </c>
      <c r="N346" s="121"/>
      <c r="O346" s="118"/>
      <c r="P346" s="2" t="s">
        <v>140</v>
      </c>
      <c r="Q346" s="2" t="s">
        <v>133</v>
      </c>
      <c r="R346" s="2"/>
      <c r="S346" s="119" t="s">
        <v>518</v>
      </c>
      <c r="V346" s="2" t="s">
        <v>45</v>
      </c>
      <c r="X346" s="2" t="s">
        <v>46</v>
      </c>
      <c r="Y346" s="2" t="s">
        <v>47</v>
      </c>
      <c r="Z346" s="2" t="s">
        <v>48</v>
      </c>
      <c r="AA346" s="2" t="s">
        <v>136</v>
      </c>
      <c r="AB346" s="4">
        <v>1977</v>
      </c>
      <c r="AC346" s="2" t="s">
        <v>522</v>
      </c>
      <c r="AD346" s="2" t="s">
        <v>520</v>
      </c>
    </row>
    <row r="347" spans="1:30" x14ac:dyDescent="0.25">
      <c r="A347" s="116" t="s">
        <v>400</v>
      </c>
      <c r="B347" s="117" t="s">
        <v>26</v>
      </c>
      <c r="C347" s="1" t="s">
        <v>517</v>
      </c>
      <c r="H347" s="3">
        <v>17.68</v>
      </c>
      <c r="I347" s="1">
        <v>0.97</v>
      </c>
      <c r="L347" s="1">
        <v>0.78</v>
      </c>
      <c r="M347" s="1">
        <v>0.1</v>
      </c>
      <c r="N347" s="121"/>
      <c r="O347" s="118"/>
      <c r="P347" s="2" t="s">
        <v>132</v>
      </c>
      <c r="Q347" s="2" t="s">
        <v>133</v>
      </c>
      <c r="R347" s="2"/>
      <c r="S347" s="119" t="s">
        <v>523</v>
      </c>
      <c r="V347" s="2" t="s">
        <v>45</v>
      </c>
      <c r="X347" s="2" t="s">
        <v>46</v>
      </c>
      <c r="Y347" s="2" t="s">
        <v>47</v>
      </c>
      <c r="Z347" s="2" t="s">
        <v>48</v>
      </c>
      <c r="AA347" s="2" t="s">
        <v>136</v>
      </c>
      <c r="AB347" s="4">
        <v>1977</v>
      </c>
      <c r="AC347" s="2" t="s">
        <v>522</v>
      </c>
      <c r="AD347" s="2" t="s">
        <v>520</v>
      </c>
    </row>
    <row r="348" spans="1:30" x14ac:dyDescent="0.25">
      <c r="A348" s="116" t="s">
        <v>400</v>
      </c>
      <c r="B348" s="117" t="s">
        <v>26</v>
      </c>
      <c r="C348" s="1" t="s">
        <v>517</v>
      </c>
      <c r="H348" s="3">
        <v>19.37</v>
      </c>
      <c r="I348" s="1">
        <v>0.79</v>
      </c>
      <c r="L348" s="1">
        <v>0.54</v>
      </c>
      <c r="M348" s="1">
        <v>0.09</v>
      </c>
      <c r="N348" s="121"/>
      <c r="O348" s="118"/>
      <c r="P348" s="2" t="s">
        <v>140</v>
      </c>
      <c r="Q348" s="2" t="s">
        <v>133</v>
      </c>
      <c r="R348" s="2"/>
      <c r="S348" s="119" t="s">
        <v>523</v>
      </c>
      <c r="V348" s="2" t="s">
        <v>45</v>
      </c>
      <c r="X348" s="2" t="s">
        <v>46</v>
      </c>
      <c r="Y348" s="2" t="s">
        <v>47</v>
      </c>
      <c r="Z348" s="2" t="s">
        <v>48</v>
      </c>
      <c r="AA348" s="2" t="s">
        <v>49</v>
      </c>
      <c r="AB348" s="4">
        <v>1978</v>
      </c>
      <c r="AC348" s="2" t="s">
        <v>50</v>
      </c>
      <c r="AD348" s="2" t="s">
        <v>520</v>
      </c>
    </row>
    <row r="349" spans="1:30" x14ac:dyDescent="0.25">
      <c r="A349" s="116" t="s">
        <v>400</v>
      </c>
      <c r="B349" s="117" t="s">
        <v>26</v>
      </c>
      <c r="C349" s="1" t="s">
        <v>517</v>
      </c>
      <c r="H349" s="3">
        <v>14.2</v>
      </c>
      <c r="L349" s="1">
        <v>0.54</v>
      </c>
      <c r="M349" s="1">
        <v>0.09</v>
      </c>
      <c r="N349" s="121"/>
      <c r="O349" s="118"/>
      <c r="P349" s="2" t="s">
        <v>132</v>
      </c>
      <c r="Q349" s="2" t="s">
        <v>133</v>
      </c>
      <c r="R349" s="2"/>
      <c r="S349" s="119" t="s">
        <v>524</v>
      </c>
      <c r="V349" s="2" t="s">
        <v>45</v>
      </c>
      <c r="X349" s="2" t="s">
        <v>46</v>
      </c>
      <c r="Y349" s="2" t="s">
        <v>47</v>
      </c>
      <c r="Z349" s="2" t="s">
        <v>48</v>
      </c>
      <c r="AA349" s="2" t="s">
        <v>49</v>
      </c>
      <c r="AB349" s="4">
        <v>1978</v>
      </c>
      <c r="AC349" s="2" t="s">
        <v>50</v>
      </c>
      <c r="AD349" s="2" t="s">
        <v>520</v>
      </c>
    </row>
    <row r="350" spans="1:30" x14ac:dyDescent="0.25">
      <c r="A350" s="116" t="s">
        <v>400</v>
      </c>
      <c r="B350" s="117" t="s">
        <v>26</v>
      </c>
      <c r="C350" s="1" t="s">
        <v>525</v>
      </c>
      <c r="H350" s="3">
        <v>11.04</v>
      </c>
      <c r="L350" s="1">
        <v>13.025</v>
      </c>
      <c r="N350" s="121"/>
      <c r="O350" s="118"/>
      <c r="P350" s="2" t="s">
        <v>140</v>
      </c>
      <c r="Q350" s="2" t="s">
        <v>133</v>
      </c>
      <c r="R350" s="2"/>
      <c r="S350" s="119" t="s">
        <v>526</v>
      </c>
      <c r="V350" s="2" t="s">
        <v>87</v>
      </c>
      <c r="W350" s="2" t="s">
        <v>506</v>
      </c>
      <c r="X350" s="2" t="s">
        <v>62</v>
      </c>
      <c r="Y350" s="2" t="s">
        <v>507</v>
      </c>
      <c r="Z350" s="2" t="s">
        <v>48</v>
      </c>
      <c r="AA350" s="2" t="s">
        <v>508</v>
      </c>
      <c r="AB350" s="4">
        <v>2008</v>
      </c>
      <c r="AC350" s="2" t="s">
        <v>509</v>
      </c>
      <c r="AD350" s="2" t="s">
        <v>527</v>
      </c>
    </row>
    <row r="351" spans="1:30" s="115" customFormat="1" x14ac:dyDescent="0.25">
      <c r="A351" s="126" t="s">
        <v>400</v>
      </c>
      <c r="B351" s="127" t="s">
        <v>26</v>
      </c>
      <c r="C351" s="128" t="s">
        <v>525</v>
      </c>
      <c r="D351" s="128"/>
      <c r="E351" s="128"/>
      <c r="F351" s="128"/>
      <c r="G351" s="128"/>
      <c r="H351" s="129">
        <v>12.19</v>
      </c>
      <c r="I351" s="128"/>
      <c r="J351" s="128"/>
      <c r="K351" s="128"/>
      <c r="L351" s="128">
        <v>13.025</v>
      </c>
      <c r="M351" s="128"/>
      <c r="N351" s="142"/>
      <c r="O351" s="131"/>
      <c r="P351" s="115" t="s">
        <v>132</v>
      </c>
      <c r="Q351" s="115" t="s">
        <v>133</v>
      </c>
      <c r="S351" s="132" t="s">
        <v>526</v>
      </c>
      <c r="V351" s="115" t="s">
        <v>87</v>
      </c>
      <c r="W351" s="115" t="s">
        <v>506</v>
      </c>
      <c r="X351" s="115" t="s">
        <v>62</v>
      </c>
      <c r="Y351" s="115" t="s">
        <v>507</v>
      </c>
      <c r="Z351" s="115" t="s">
        <v>48</v>
      </c>
      <c r="AA351" s="115" t="s">
        <v>508</v>
      </c>
      <c r="AB351" s="133">
        <v>2008</v>
      </c>
      <c r="AC351" s="115" t="s">
        <v>509</v>
      </c>
      <c r="AD351" s="115" t="s">
        <v>528</v>
      </c>
    </row>
    <row r="352" spans="1:30" x14ac:dyDescent="0.25">
      <c r="A352" s="116" t="s">
        <v>529</v>
      </c>
      <c r="B352" s="117" t="s">
        <v>26</v>
      </c>
      <c r="C352" s="1" t="s">
        <v>530</v>
      </c>
      <c r="D352" s="1">
        <v>1.6E-2</v>
      </c>
      <c r="F352" s="1" t="s">
        <v>531</v>
      </c>
      <c r="H352" s="3">
        <v>355.29</v>
      </c>
      <c r="J352" s="1" t="s">
        <v>532</v>
      </c>
      <c r="N352" s="121"/>
      <c r="O352" s="118" t="s">
        <v>533</v>
      </c>
      <c r="P352" s="2" t="s">
        <v>28</v>
      </c>
      <c r="Q352" s="2" t="s">
        <v>534</v>
      </c>
      <c r="R352" s="2" t="s">
        <v>30</v>
      </c>
      <c r="S352" s="119" t="s">
        <v>535</v>
      </c>
      <c r="T352" s="2" t="s">
        <v>536</v>
      </c>
      <c r="U352" s="2" t="s">
        <v>537</v>
      </c>
      <c r="V352" s="2" t="s">
        <v>45</v>
      </c>
      <c r="X352" s="2" t="s">
        <v>35</v>
      </c>
      <c r="Y352" s="2" t="s">
        <v>538</v>
      </c>
      <c r="Z352" s="2" t="s">
        <v>37</v>
      </c>
      <c r="AA352" s="2" t="s">
        <v>539</v>
      </c>
      <c r="AB352" s="4" t="s">
        <v>540</v>
      </c>
      <c r="AC352" s="2" t="s">
        <v>541</v>
      </c>
      <c r="AD352" s="2" t="s">
        <v>542</v>
      </c>
    </row>
    <row r="353" spans="1:30" x14ac:dyDescent="0.25">
      <c r="A353" s="116" t="s">
        <v>529</v>
      </c>
      <c r="B353" s="117" t="s">
        <v>26</v>
      </c>
      <c r="C353" s="1" t="s">
        <v>543</v>
      </c>
      <c r="D353" s="1">
        <v>0.13</v>
      </c>
      <c r="F353" s="1" t="s">
        <v>544</v>
      </c>
      <c r="H353" s="3">
        <v>397</v>
      </c>
      <c r="J353" s="1" t="s">
        <v>545</v>
      </c>
      <c r="L353" s="1">
        <v>4.7999999999999996E-3</v>
      </c>
      <c r="N353" s="1" t="s">
        <v>546</v>
      </c>
      <c r="P353" s="2" t="s">
        <v>28</v>
      </c>
      <c r="Q353" s="2" t="s">
        <v>29</v>
      </c>
      <c r="R353" s="2" t="s">
        <v>77</v>
      </c>
      <c r="S353" s="2" t="s">
        <v>85</v>
      </c>
      <c r="T353" s="2" t="s">
        <v>277</v>
      </c>
      <c r="U353" s="2" t="s">
        <v>547</v>
      </c>
      <c r="V353" s="2" t="s">
        <v>45</v>
      </c>
      <c r="X353" s="2" t="s">
        <v>35</v>
      </c>
      <c r="Y353" s="2" t="s">
        <v>538</v>
      </c>
      <c r="Z353" s="2" t="s">
        <v>37</v>
      </c>
      <c r="AA353" s="2" t="s">
        <v>311</v>
      </c>
      <c r="AB353" s="4">
        <v>2008</v>
      </c>
      <c r="AC353" s="2" t="s">
        <v>548</v>
      </c>
      <c r="AD353" s="2" t="s">
        <v>549</v>
      </c>
    </row>
    <row r="354" spans="1:30" x14ac:dyDescent="0.25">
      <c r="A354" s="116" t="s">
        <v>529</v>
      </c>
      <c r="B354" s="117" t="s">
        <v>26</v>
      </c>
      <c r="C354" s="1" t="s">
        <v>550</v>
      </c>
      <c r="D354" s="1">
        <v>2.4E-2</v>
      </c>
      <c r="E354" s="1">
        <v>7.0000000000000001E-3</v>
      </c>
      <c r="H354" s="3">
        <v>482</v>
      </c>
      <c r="I354" s="1">
        <v>12</v>
      </c>
      <c r="L354" s="1">
        <v>2.5999999999999998E-4</v>
      </c>
      <c r="M354" s="1">
        <v>8.0000000000000002E-3</v>
      </c>
      <c r="P354" s="2" t="s">
        <v>28</v>
      </c>
      <c r="Q354" s="2" t="s">
        <v>29</v>
      </c>
      <c r="R354" s="2" t="s">
        <v>280</v>
      </c>
      <c r="S354" s="2"/>
      <c r="T354" s="2" t="s">
        <v>277</v>
      </c>
      <c r="U354" s="2" t="s">
        <v>551</v>
      </c>
      <c r="V354" s="2" t="s">
        <v>194</v>
      </c>
      <c r="X354" s="2" t="s">
        <v>35</v>
      </c>
      <c r="Y354" s="2" t="s">
        <v>552</v>
      </c>
      <c r="Z354" s="2" t="s">
        <v>37</v>
      </c>
      <c r="AA354" s="2" t="s">
        <v>49</v>
      </c>
      <c r="AB354" s="4">
        <v>2001</v>
      </c>
      <c r="AC354" s="2" t="s">
        <v>553</v>
      </c>
      <c r="AD354" s="2" t="s">
        <v>554</v>
      </c>
    </row>
    <row r="355" spans="1:30" x14ac:dyDescent="0.25">
      <c r="A355" s="116" t="s">
        <v>529</v>
      </c>
      <c r="B355" s="117" t="s">
        <v>26</v>
      </c>
      <c r="C355" s="1" t="s">
        <v>550</v>
      </c>
      <c r="D355" s="1">
        <v>4.4999999999999998E-2</v>
      </c>
      <c r="E355" s="1">
        <v>1.9E-2</v>
      </c>
      <c r="H355" s="3">
        <v>255</v>
      </c>
      <c r="I355" s="1">
        <v>44</v>
      </c>
      <c r="L355" s="1">
        <v>2.5000000000000001E-4</v>
      </c>
      <c r="M355" s="1">
        <v>6.9999999999999993E-3</v>
      </c>
      <c r="P355" s="2" t="s">
        <v>28</v>
      </c>
      <c r="Q355" s="2" t="s">
        <v>29</v>
      </c>
      <c r="R355" s="2" t="s">
        <v>30</v>
      </c>
      <c r="S355" s="2"/>
      <c r="T355" s="2" t="s">
        <v>277</v>
      </c>
      <c r="U355" s="2" t="s">
        <v>551</v>
      </c>
      <c r="V355" s="2" t="s">
        <v>194</v>
      </c>
      <c r="X355" s="2" t="s">
        <v>35</v>
      </c>
      <c r="Y355" s="2" t="s">
        <v>552</v>
      </c>
      <c r="Z355" s="2" t="s">
        <v>37</v>
      </c>
      <c r="AA355" s="2" t="s">
        <v>49</v>
      </c>
      <c r="AB355" s="4">
        <v>2001</v>
      </c>
      <c r="AC355" s="2" t="s">
        <v>553</v>
      </c>
      <c r="AD355" s="2" t="s">
        <v>549</v>
      </c>
    </row>
    <row r="356" spans="1:30" x14ac:dyDescent="0.25">
      <c r="A356" s="116" t="s">
        <v>529</v>
      </c>
      <c r="B356" s="117" t="s">
        <v>26</v>
      </c>
      <c r="C356" s="1" t="s">
        <v>550</v>
      </c>
      <c r="D356" s="1">
        <v>0.113</v>
      </c>
      <c r="E356" s="1">
        <v>5.6000000000000001E-2</v>
      </c>
      <c r="H356" s="3">
        <v>162</v>
      </c>
      <c r="I356" s="1">
        <v>35</v>
      </c>
      <c r="L356" s="1">
        <v>2.4000000000000001E-4</v>
      </c>
      <c r="M356" s="1">
        <v>6.9999999999999993E-3</v>
      </c>
      <c r="P356" s="2" t="s">
        <v>28</v>
      </c>
      <c r="Q356" s="2" t="s">
        <v>29</v>
      </c>
      <c r="R356" s="2" t="s">
        <v>77</v>
      </c>
      <c r="S356" s="2"/>
      <c r="T356" s="2" t="s">
        <v>277</v>
      </c>
      <c r="U356" s="2" t="s">
        <v>551</v>
      </c>
      <c r="V356" s="2" t="s">
        <v>194</v>
      </c>
      <c r="X356" s="2" t="s">
        <v>35</v>
      </c>
      <c r="Y356" s="2" t="s">
        <v>552</v>
      </c>
      <c r="Z356" s="2" t="s">
        <v>37</v>
      </c>
      <c r="AA356" s="2" t="s">
        <v>49</v>
      </c>
      <c r="AB356" s="4">
        <v>2001</v>
      </c>
      <c r="AC356" s="2" t="s">
        <v>553</v>
      </c>
      <c r="AD356" s="2" t="s">
        <v>549</v>
      </c>
    </row>
    <row r="357" spans="1:30" x14ac:dyDescent="0.25">
      <c r="A357" s="116" t="s">
        <v>529</v>
      </c>
      <c r="B357" s="117" t="s">
        <v>26</v>
      </c>
      <c r="C357" s="1" t="s">
        <v>555</v>
      </c>
      <c r="D357" s="1">
        <v>1.7000000000000001E-2</v>
      </c>
      <c r="E357" s="1">
        <v>2E-3</v>
      </c>
      <c r="H357" s="3">
        <v>521</v>
      </c>
      <c r="I357" s="1">
        <v>263</v>
      </c>
      <c r="L357" s="1">
        <v>1.6E-2</v>
      </c>
      <c r="M357" s="1">
        <v>1.2E-2</v>
      </c>
      <c r="P357" s="2" t="s">
        <v>28</v>
      </c>
      <c r="Q357" s="2" t="s">
        <v>29</v>
      </c>
      <c r="R357" s="2" t="s">
        <v>30</v>
      </c>
      <c r="S357" s="2" t="s">
        <v>85</v>
      </c>
      <c r="T357" s="2" t="s">
        <v>1112</v>
      </c>
      <c r="U357" s="2" t="s">
        <v>556</v>
      </c>
      <c r="V357" s="2" t="s">
        <v>479</v>
      </c>
      <c r="X357" s="2" t="s">
        <v>35</v>
      </c>
      <c r="Y357" s="2" t="s">
        <v>557</v>
      </c>
      <c r="Z357" s="2" t="s">
        <v>37</v>
      </c>
      <c r="AA357" s="2" t="s">
        <v>389</v>
      </c>
      <c r="AB357" s="4">
        <v>2003</v>
      </c>
      <c r="AC357" s="2" t="s">
        <v>558</v>
      </c>
      <c r="AD357" s="2" t="s">
        <v>549</v>
      </c>
    </row>
    <row r="358" spans="1:30" x14ac:dyDescent="0.25">
      <c r="A358" s="116" t="s">
        <v>529</v>
      </c>
      <c r="B358" s="117" t="s">
        <v>26</v>
      </c>
      <c r="C358" s="1" t="s">
        <v>555</v>
      </c>
      <c r="D358" s="1">
        <v>4.7E-2</v>
      </c>
      <c r="E358" s="1">
        <v>1.4E-2</v>
      </c>
      <c r="H358" s="3">
        <v>726</v>
      </c>
      <c r="I358" s="1">
        <v>105</v>
      </c>
      <c r="L358" s="1">
        <v>0.01</v>
      </c>
      <c r="M358" s="1">
        <v>3.0000000000000001E-3</v>
      </c>
      <c r="P358" s="2" t="s">
        <v>28</v>
      </c>
      <c r="Q358" s="2" t="s">
        <v>29</v>
      </c>
      <c r="R358" s="2" t="s">
        <v>30</v>
      </c>
      <c r="S358" s="2" t="s">
        <v>85</v>
      </c>
      <c r="T358" s="2" t="s">
        <v>1112</v>
      </c>
      <c r="U358" s="2" t="s">
        <v>556</v>
      </c>
      <c r="V358" s="2" t="s">
        <v>479</v>
      </c>
      <c r="X358" s="2" t="s">
        <v>35</v>
      </c>
      <c r="Y358" s="2" t="s">
        <v>557</v>
      </c>
      <c r="Z358" s="2" t="s">
        <v>37</v>
      </c>
      <c r="AA358" s="2" t="s">
        <v>389</v>
      </c>
      <c r="AB358" s="4">
        <v>2004</v>
      </c>
      <c r="AC358" s="2" t="s">
        <v>559</v>
      </c>
      <c r="AD358" s="2" t="s">
        <v>549</v>
      </c>
    </row>
    <row r="359" spans="1:30" x14ac:dyDescent="0.25">
      <c r="A359" s="116" t="s">
        <v>529</v>
      </c>
      <c r="B359" s="117" t="s">
        <v>26</v>
      </c>
      <c r="C359" s="1" t="s">
        <v>555</v>
      </c>
      <c r="D359" s="1">
        <v>7.6999999999999999E-2</v>
      </c>
      <c r="E359" s="1">
        <v>2.1999999999999999E-2</v>
      </c>
      <c r="H359" s="3">
        <v>429</v>
      </c>
      <c r="I359" s="1">
        <v>72</v>
      </c>
      <c r="L359" s="1">
        <v>1.4999999999999999E-2</v>
      </c>
      <c r="M359" s="1">
        <v>3.0000000000000001E-3</v>
      </c>
      <c r="P359" s="2" t="s">
        <v>28</v>
      </c>
      <c r="Q359" s="2" t="s">
        <v>29</v>
      </c>
      <c r="R359" s="2" t="s">
        <v>30</v>
      </c>
      <c r="S359" s="2" t="s">
        <v>85</v>
      </c>
      <c r="T359" s="2" t="s">
        <v>1112</v>
      </c>
      <c r="U359" s="2" t="s">
        <v>556</v>
      </c>
      <c r="V359" s="2" t="s">
        <v>194</v>
      </c>
      <c r="X359" s="2" t="s">
        <v>46</v>
      </c>
      <c r="Y359" s="2" t="s">
        <v>557</v>
      </c>
      <c r="Z359" s="2" t="s">
        <v>37</v>
      </c>
      <c r="AA359" s="2" t="s">
        <v>389</v>
      </c>
      <c r="AB359" s="4">
        <v>2003</v>
      </c>
      <c r="AC359" s="2" t="s">
        <v>558</v>
      </c>
      <c r="AD359" s="2" t="s">
        <v>549</v>
      </c>
    </row>
    <row r="360" spans="1:30" x14ac:dyDescent="0.25">
      <c r="A360" s="116" t="s">
        <v>529</v>
      </c>
      <c r="B360" s="117" t="s">
        <v>26</v>
      </c>
      <c r="C360" s="1" t="s">
        <v>555</v>
      </c>
      <c r="D360" s="1">
        <v>0.04</v>
      </c>
      <c r="E360" s="1">
        <v>8.9999999999999993E-3</v>
      </c>
      <c r="H360" s="3">
        <v>891</v>
      </c>
      <c r="I360" s="1">
        <v>176</v>
      </c>
      <c r="L360" s="1">
        <v>8.0000000000000002E-3</v>
      </c>
      <c r="M360" s="1">
        <v>2E-3</v>
      </c>
      <c r="P360" s="2" t="s">
        <v>28</v>
      </c>
      <c r="Q360" s="2" t="s">
        <v>29</v>
      </c>
      <c r="R360" s="2" t="s">
        <v>30</v>
      </c>
      <c r="S360" s="2" t="s">
        <v>85</v>
      </c>
      <c r="T360" s="2" t="s">
        <v>1112</v>
      </c>
      <c r="U360" s="2" t="s">
        <v>556</v>
      </c>
      <c r="V360" s="2" t="s">
        <v>194</v>
      </c>
      <c r="X360" s="2" t="s">
        <v>46</v>
      </c>
      <c r="Y360" s="2" t="s">
        <v>557</v>
      </c>
      <c r="Z360" s="2" t="s">
        <v>37</v>
      </c>
      <c r="AA360" s="2" t="s">
        <v>389</v>
      </c>
      <c r="AB360" s="4">
        <v>2004</v>
      </c>
      <c r="AC360" s="2" t="s">
        <v>559</v>
      </c>
      <c r="AD360" s="2" t="s">
        <v>549</v>
      </c>
    </row>
    <row r="361" spans="1:30" x14ac:dyDescent="0.25">
      <c r="A361" s="116" t="s">
        <v>529</v>
      </c>
      <c r="B361" s="117" t="s">
        <v>26</v>
      </c>
      <c r="C361" s="1" t="s">
        <v>560</v>
      </c>
      <c r="F361" s="3"/>
      <c r="G361" s="3"/>
      <c r="H361" s="3">
        <v>343.88355743312565</v>
      </c>
      <c r="K361" s="1" t="s">
        <v>561</v>
      </c>
      <c r="L361" s="5"/>
      <c r="P361" s="2" t="s">
        <v>140</v>
      </c>
      <c r="Q361" s="2" t="s">
        <v>133</v>
      </c>
      <c r="R361" s="2"/>
      <c r="S361" s="2"/>
      <c r="V361" s="2" t="s">
        <v>194</v>
      </c>
      <c r="X361" s="2" t="s">
        <v>562</v>
      </c>
      <c r="Y361" s="2" t="s">
        <v>563</v>
      </c>
      <c r="Z361" s="2" t="s">
        <v>37</v>
      </c>
      <c r="AA361" s="2" t="s">
        <v>282</v>
      </c>
      <c r="AB361" s="4">
        <v>1996</v>
      </c>
      <c r="AC361" s="2" t="s">
        <v>564</v>
      </c>
      <c r="AD361" s="2" t="s">
        <v>147</v>
      </c>
    </row>
    <row r="362" spans="1:30" x14ac:dyDescent="0.25">
      <c r="A362" s="116" t="s">
        <v>529</v>
      </c>
      <c r="B362" s="117" t="s">
        <v>26</v>
      </c>
      <c r="C362" s="1" t="s">
        <v>560</v>
      </c>
      <c r="H362" s="3">
        <v>223.26616162682163</v>
      </c>
      <c r="K362" s="1" t="s">
        <v>565</v>
      </c>
      <c r="P362" s="2" t="s">
        <v>132</v>
      </c>
      <c r="Q362" s="2" t="s">
        <v>133</v>
      </c>
      <c r="R362" s="2"/>
      <c r="S362" s="2"/>
      <c r="V362" s="2" t="s">
        <v>194</v>
      </c>
      <c r="X362" s="2" t="s">
        <v>562</v>
      </c>
      <c r="Y362" s="2" t="s">
        <v>563</v>
      </c>
      <c r="Z362" s="2" t="s">
        <v>37</v>
      </c>
      <c r="AA362" s="2" t="s">
        <v>282</v>
      </c>
      <c r="AB362" s="4">
        <v>1997</v>
      </c>
      <c r="AC362" s="2" t="s">
        <v>564</v>
      </c>
      <c r="AD362" s="2" t="s">
        <v>147</v>
      </c>
    </row>
    <row r="363" spans="1:30" x14ac:dyDescent="0.25">
      <c r="A363" s="116" t="s">
        <v>529</v>
      </c>
      <c r="B363" s="117" t="s">
        <v>26</v>
      </c>
      <c r="C363" s="1" t="s">
        <v>566</v>
      </c>
      <c r="H363" s="3">
        <v>91.785178145858396</v>
      </c>
      <c r="I363" s="1">
        <v>3.3513492211070055</v>
      </c>
      <c r="K363" s="1" t="s">
        <v>567</v>
      </c>
      <c r="L363" s="5"/>
      <c r="P363" s="2" t="s">
        <v>140</v>
      </c>
      <c r="Q363" s="2" t="s">
        <v>133</v>
      </c>
      <c r="R363" s="2"/>
      <c r="S363" s="2"/>
      <c r="V363" s="2" t="s">
        <v>479</v>
      </c>
      <c r="W363" s="2" t="s">
        <v>568</v>
      </c>
      <c r="X363" s="2" t="s">
        <v>35</v>
      </c>
      <c r="Y363" s="2" t="s">
        <v>569</v>
      </c>
      <c r="Z363" s="2" t="s">
        <v>37</v>
      </c>
      <c r="AA363" s="2" t="s">
        <v>54</v>
      </c>
      <c r="AB363" s="4">
        <v>1998</v>
      </c>
      <c r="AD363" s="2" t="s">
        <v>570</v>
      </c>
    </row>
    <row r="364" spans="1:30" x14ac:dyDescent="0.25">
      <c r="A364" s="116" t="s">
        <v>529</v>
      </c>
      <c r="B364" s="117" t="s">
        <v>26</v>
      </c>
      <c r="C364" s="1" t="s">
        <v>566</v>
      </c>
      <c r="H364" s="3">
        <v>159.46036497922759</v>
      </c>
      <c r="I364" s="1">
        <v>0.24941723946975</v>
      </c>
      <c r="K364" s="1" t="s">
        <v>571</v>
      </c>
      <c r="P364" s="2" t="s">
        <v>140</v>
      </c>
      <c r="Q364" s="2" t="s">
        <v>133</v>
      </c>
      <c r="R364" s="2"/>
      <c r="S364" s="2"/>
      <c r="V364" s="2" t="s">
        <v>479</v>
      </c>
      <c r="W364" s="2" t="s">
        <v>568</v>
      </c>
      <c r="X364" s="2" t="s">
        <v>35</v>
      </c>
      <c r="Y364" s="2" t="s">
        <v>569</v>
      </c>
      <c r="Z364" s="2" t="s">
        <v>37</v>
      </c>
      <c r="AA364" s="2" t="s">
        <v>49</v>
      </c>
      <c r="AB364" s="4">
        <v>1997</v>
      </c>
      <c r="AD364" s="2" t="s">
        <v>570</v>
      </c>
    </row>
    <row r="365" spans="1:30" x14ac:dyDescent="0.25">
      <c r="A365" s="116" t="s">
        <v>529</v>
      </c>
      <c r="B365" s="117" t="s">
        <v>26</v>
      </c>
      <c r="C365" s="1" t="s">
        <v>566</v>
      </c>
      <c r="H365" s="3">
        <v>67.768398515598562</v>
      </c>
      <c r="I365" s="1">
        <v>1.6131708390640909</v>
      </c>
      <c r="K365" s="1" t="s">
        <v>572</v>
      </c>
      <c r="P365" s="2" t="s">
        <v>132</v>
      </c>
      <c r="Q365" s="2" t="s">
        <v>133</v>
      </c>
      <c r="R365" s="2"/>
      <c r="S365" s="2"/>
      <c r="V365" s="2" t="s">
        <v>479</v>
      </c>
      <c r="W365" s="2" t="s">
        <v>568</v>
      </c>
      <c r="X365" s="2" t="s">
        <v>35</v>
      </c>
      <c r="Y365" s="2" t="s">
        <v>569</v>
      </c>
      <c r="Z365" s="2" t="s">
        <v>37</v>
      </c>
      <c r="AA365" s="2" t="s">
        <v>49</v>
      </c>
      <c r="AB365" s="4">
        <v>1998</v>
      </c>
      <c r="AD365" s="2" t="s">
        <v>570</v>
      </c>
    </row>
    <row r="366" spans="1:30" x14ac:dyDescent="0.25">
      <c r="A366" s="116" t="s">
        <v>529</v>
      </c>
      <c r="B366" s="1" t="s">
        <v>573</v>
      </c>
      <c r="C366" s="1" t="s">
        <v>574</v>
      </c>
      <c r="H366" s="3">
        <v>407.40949659821558</v>
      </c>
      <c r="K366" s="1" t="s">
        <v>160</v>
      </c>
      <c r="L366" s="5"/>
      <c r="P366" s="2" t="s">
        <v>140</v>
      </c>
      <c r="Q366" s="2" t="s">
        <v>133</v>
      </c>
      <c r="R366" s="2"/>
      <c r="S366" s="2"/>
      <c r="V366" s="2" t="s">
        <v>575</v>
      </c>
      <c r="X366" s="2" t="s">
        <v>62</v>
      </c>
      <c r="AA366" s="2" t="s">
        <v>54</v>
      </c>
      <c r="AD366" s="2" t="s">
        <v>147</v>
      </c>
    </row>
    <row r="367" spans="1:30" x14ac:dyDescent="0.25">
      <c r="A367" s="116" t="s">
        <v>529</v>
      </c>
      <c r="B367" s="1" t="s">
        <v>573</v>
      </c>
      <c r="C367" s="1" t="s">
        <v>574</v>
      </c>
      <c r="H367" s="3">
        <v>313.21665232491989</v>
      </c>
      <c r="K367" s="1" t="s">
        <v>160</v>
      </c>
      <c r="P367" s="2" t="s">
        <v>140</v>
      </c>
      <c r="Q367" s="2" t="s">
        <v>133</v>
      </c>
      <c r="R367" s="2"/>
      <c r="S367" s="2"/>
      <c r="V367" s="2" t="s">
        <v>575</v>
      </c>
      <c r="X367" s="2" t="s">
        <v>62</v>
      </c>
      <c r="AA367" s="2" t="s">
        <v>64</v>
      </c>
      <c r="AD367" s="2" t="s">
        <v>147</v>
      </c>
    </row>
    <row r="368" spans="1:30" x14ac:dyDescent="0.25">
      <c r="A368" s="116" t="s">
        <v>529</v>
      </c>
      <c r="B368" s="1" t="s">
        <v>573</v>
      </c>
      <c r="C368" s="1" t="s">
        <v>574</v>
      </c>
      <c r="H368" s="3">
        <v>259.51402872344988</v>
      </c>
      <c r="K368" s="1" t="s">
        <v>160</v>
      </c>
      <c r="P368" s="2" t="s">
        <v>132</v>
      </c>
      <c r="Q368" s="2" t="s">
        <v>133</v>
      </c>
      <c r="R368" s="2"/>
      <c r="S368" s="2"/>
      <c r="V368" s="2" t="s">
        <v>575</v>
      </c>
      <c r="X368" s="2" t="s">
        <v>62</v>
      </c>
      <c r="AA368" s="2" t="s">
        <v>54</v>
      </c>
      <c r="AD368" s="2" t="s">
        <v>147</v>
      </c>
    </row>
    <row r="369" spans="1:30" x14ac:dyDescent="0.25">
      <c r="A369" s="116" t="s">
        <v>529</v>
      </c>
      <c r="B369" s="1" t="s">
        <v>573</v>
      </c>
      <c r="C369" s="1" t="s">
        <v>574</v>
      </c>
      <c r="H369" s="3">
        <v>248.02072570393867</v>
      </c>
      <c r="K369" s="1" t="s">
        <v>160</v>
      </c>
      <c r="P369" s="2" t="s">
        <v>132</v>
      </c>
      <c r="Q369" s="2" t="s">
        <v>133</v>
      </c>
      <c r="R369" s="2"/>
      <c r="S369" s="2"/>
      <c r="V369" s="2" t="s">
        <v>575</v>
      </c>
      <c r="X369" s="2" t="s">
        <v>62</v>
      </c>
      <c r="AA369" s="2" t="s">
        <v>64</v>
      </c>
      <c r="AD369" s="2" t="s">
        <v>147</v>
      </c>
    </row>
    <row r="370" spans="1:30" x14ac:dyDescent="0.25">
      <c r="A370" s="116" t="s">
        <v>529</v>
      </c>
      <c r="B370" s="117" t="s">
        <v>26</v>
      </c>
      <c r="C370" s="1" t="s">
        <v>576</v>
      </c>
      <c r="H370" s="3">
        <v>238.20499720650997</v>
      </c>
      <c r="K370" s="1" t="s">
        <v>577</v>
      </c>
      <c r="L370" s="5"/>
      <c r="P370" s="2" t="s">
        <v>140</v>
      </c>
      <c r="Q370" s="2" t="s">
        <v>133</v>
      </c>
      <c r="R370" s="2"/>
      <c r="S370" s="2"/>
      <c r="V370" s="2" t="s">
        <v>578</v>
      </c>
      <c r="X370" s="2" t="s">
        <v>62</v>
      </c>
      <c r="Y370" s="2" t="s">
        <v>579</v>
      </c>
      <c r="Z370" s="2" t="s">
        <v>48</v>
      </c>
      <c r="AA370" s="2" t="s">
        <v>100</v>
      </c>
      <c r="AB370" s="4" t="s">
        <v>580</v>
      </c>
      <c r="AD370" s="2" t="s">
        <v>147</v>
      </c>
    </row>
    <row r="371" spans="1:30" x14ac:dyDescent="0.25">
      <c r="A371" s="116" t="s">
        <v>529</v>
      </c>
      <c r="B371" s="117" t="s">
        <v>26</v>
      </c>
      <c r="C371" s="1" t="s">
        <v>576</v>
      </c>
      <c r="H371" s="3">
        <v>207.25331640529822</v>
      </c>
      <c r="K371" s="1" t="s">
        <v>581</v>
      </c>
      <c r="P371" s="2" t="s">
        <v>132</v>
      </c>
      <c r="Q371" s="2" t="s">
        <v>133</v>
      </c>
      <c r="R371" s="2"/>
      <c r="S371" s="2"/>
      <c r="V371" s="2" t="s">
        <v>578</v>
      </c>
      <c r="X371" s="2" t="s">
        <v>62</v>
      </c>
      <c r="Y371" s="2" t="s">
        <v>579</v>
      </c>
      <c r="Z371" s="2" t="s">
        <v>48</v>
      </c>
      <c r="AA371" s="2" t="s">
        <v>389</v>
      </c>
      <c r="AB371" s="4" t="s">
        <v>582</v>
      </c>
      <c r="AD371" s="2" t="s">
        <v>147</v>
      </c>
    </row>
    <row r="372" spans="1:30" x14ac:dyDescent="0.25">
      <c r="A372" s="116" t="s">
        <v>529</v>
      </c>
      <c r="B372" s="117" t="s">
        <v>26</v>
      </c>
      <c r="C372" s="1" t="s">
        <v>583</v>
      </c>
      <c r="H372" s="3">
        <v>223.26616162682163</v>
      </c>
      <c r="K372" s="1" t="s">
        <v>160</v>
      </c>
      <c r="L372" s="5"/>
      <c r="P372" s="2" t="s">
        <v>140</v>
      </c>
      <c r="Q372" s="2" t="s">
        <v>133</v>
      </c>
      <c r="R372" s="2"/>
      <c r="S372" s="2"/>
      <c r="V372" s="2" t="s">
        <v>60</v>
      </c>
      <c r="W372" s="2" t="s">
        <v>584</v>
      </c>
      <c r="X372" s="2" t="s">
        <v>62</v>
      </c>
      <c r="Y372" s="2" t="s">
        <v>585</v>
      </c>
      <c r="Z372" s="2" t="s">
        <v>37</v>
      </c>
      <c r="AA372" s="2" t="s">
        <v>52</v>
      </c>
      <c r="AB372" s="4">
        <v>1997</v>
      </c>
      <c r="AD372" s="2" t="s">
        <v>586</v>
      </c>
    </row>
    <row r="373" spans="1:30" x14ac:dyDescent="0.25">
      <c r="A373" s="116" t="s">
        <v>529</v>
      </c>
      <c r="B373" s="117" t="s">
        <v>26</v>
      </c>
      <c r="C373" s="1" t="s">
        <v>583</v>
      </c>
      <c r="H373" s="3">
        <v>360.7308518720215</v>
      </c>
      <c r="I373" s="1">
        <v>81.145228799976991</v>
      </c>
      <c r="K373" s="1" t="s">
        <v>587</v>
      </c>
      <c r="P373" s="2" t="s">
        <v>140</v>
      </c>
      <c r="Q373" s="2" t="s">
        <v>133</v>
      </c>
      <c r="R373" s="2"/>
      <c r="S373" s="2"/>
      <c r="V373" s="2" t="s">
        <v>60</v>
      </c>
      <c r="W373" s="2" t="s">
        <v>584</v>
      </c>
      <c r="X373" s="2" t="s">
        <v>62</v>
      </c>
      <c r="Y373" s="2" t="s">
        <v>585</v>
      </c>
      <c r="Z373" s="2" t="s">
        <v>37</v>
      </c>
      <c r="AA373" s="2" t="s">
        <v>54</v>
      </c>
      <c r="AB373" s="4">
        <v>1997</v>
      </c>
      <c r="AD373" s="2" t="s">
        <v>586</v>
      </c>
    </row>
    <row r="374" spans="1:30" x14ac:dyDescent="0.25">
      <c r="A374" s="116" t="s">
        <v>529</v>
      </c>
      <c r="B374" s="117" t="s">
        <v>26</v>
      </c>
      <c r="C374" s="1" t="s">
        <v>583</v>
      </c>
      <c r="H374" s="3">
        <v>300.33556444033303</v>
      </c>
      <c r="I374" s="1">
        <v>21.294984104789002</v>
      </c>
      <c r="K374" s="1" t="s">
        <v>588</v>
      </c>
      <c r="P374" s="2" t="s">
        <v>140</v>
      </c>
      <c r="Q374" s="2" t="s">
        <v>133</v>
      </c>
      <c r="R374" s="2"/>
      <c r="S374" s="2"/>
      <c r="V374" s="2" t="s">
        <v>60</v>
      </c>
      <c r="W374" s="2" t="s">
        <v>584</v>
      </c>
      <c r="X374" s="2" t="s">
        <v>62</v>
      </c>
      <c r="Y374" s="2" t="s">
        <v>585</v>
      </c>
      <c r="Z374" s="2" t="s">
        <v>37</v>
      </c>
      <c r="AA374" s="2" t="s">
        <v>49</v>
      </c>
      <c r="AB374" s="4" t="s">
        <v>589</v>
      </c>
      <c r="AD374" s="2" t="s">
        <v>586</v>
      </c>
    </row>
    <row r="375" spans="1:30" x14ac:dyDescent="0.25">
      <c r="A375" s="116" t="s">
        <v>529</v>
      </c>
      <c r="B375" s="117" t="s">
        <v>26</v>
      </c>
      <c r="C375" s="1" t="s">
        <v>583</v>
      </c>
      <c r="H375" s="3">
        <v>274.80841734875116</v>
      </c>
      <c r="I375" s="1">
        <v>47.075183853215691</v>
      </c>
      <c r="K375" s="1" t="s">
        <v>590</v>
      </c>
      <c r="P375" s="2" t="s">
        <v>140</v>
      </c>
      <c r="Q375" s="2" t="s">
        <v>133</v>
      </c>
      <c r="R375" s="2"/>
      <c r="S375" s="2"/>
      <c r="V375" s="2" t="s">
        <v>60</v>
      </c>
      <c r="W375" s="2" t="s">
        <v>584</v>
      </c>
      <c r="X375" s="2" t="s">
        <v>62</v>
      </c>
      <c r="Y375" s="2" t="s">
        <v>585</v>
      </c>
      <c r="Z375" s="2" t="s">
        <v>37</v>
      </c>
      <c r="AA375" s="2" t="s">
        <v>64</v>
      </c>
      <c r="AB375" s="4">
        <v>1998</v>
      </c>
      <c r="AD375" s="2" t="s">
        <v>586</v>
      </c>
    </row>
    <row r="376" spans="1:30" x14ac:dyDescent="0.25">
      <c r="A376" s="116" t="s">
        <v>529</v>
      </c>
      <c r="B376" s="117" t="s">
        <v>26</v>
      </c>
      <c r="C376" s="1" t="s">
        <v>583</v>
      </c>
      <c r="H376" s="3">
        <v>255.31847524363667</v>
      </c>
      <c r="I376" s="1">
        <v>8.8119488781585069</v>
      </c>
      <c r="K376" s="1" t="s">
        <v>591</v>
      </c>
      <c r="P376" s="2" t="s">
        <v>132</v>
      </c>
      <c r="Q376" s="2" t="s">
        <v>133</v>
      </c>
      <c r="R376" s="2"/>
      <c r="S376" s="2"/>
      <c r="V376" s="2" t="s">
        <v>60</v>
      </c>
      <c r="W376" s="2" t="s">
        <v>584</v>
      </c>
      <c r="X376" s="2" t="s">
        <v>62</v>
      </c>
      <c r="Y376" s="2" t="s">
        <v>585</v>
      </c>
      <c r="Z376" s="2" t="s">
        <v>37</v>
      </c>
      <c r="AA376" s="2" t="s">
        <v>52</v>
      </c>
      <c r="AB376" s="4">
        <v>1997</v>
      </c>
      <c r="AD376" s="2" t="s">
        <v>586</v>
      </c>
    </row>
    <row r="377" spans="1:30" x14ac:dyDescent="0.25">
      <c r="A377" s="116" t="s">
        <v>529</v>
      </c>
      <c r="B377" s="117" t="s">
        <v>26</v>
      </c>
      <c r="C377" s="1" t="s">
        <v>583</v>
      </c>
      <c r="H377" s="3">
        <v>197.7986368526318</v>
      </c>
      <c r="I377" s="1">
        <v>59.948983345469898</v>
      </c>
      <c r="K377" s="1" t="s">
        <v>592</v>
      </c>
      <c r="P377" s="2" t="s">
        <v>132</v>
      </c>
      <c r="Q377" s="2" t="s">
        <v>133</v>
      </c>
      <c r="R377" s="2"/>
      <c r="S377" s="2"/>
      <c r="V377" s="2" t="s">
        <v>60</v>
      </c>
      <c r="W377" s="2" t="s">
        <v>584</v>
      </c>
      <c r="X377" s="2" t="s">
        <v>62</v>
      </c>
      <c r="Y377" s="2" t="s">
        <v>585</v>
      </c>
      <c r="Z377" s="2" t="s">
        <v>37</v>
      </c>
      <c r="AA377" s="2" t="s">
        <v>54</v>
      </c>
      <c r="AB377" s="4">
        <v>1997</v>
      </c>
      <c r="AD377" s="2" t="s">
        <v>586</v>
      </c>
    </row>
    <row r="378" spans="1:30" x14ac:dyDescent="0.25">
      <c r="A378" s="116" t="s">
        <v>529</v>
      </c>
      <c r="B378" s="117" t="s">
        <v>26</v>
      </c>
      <c r="C378" s="1" t="s">
        <v>583</v>
      </c>
      <c r="H378" s="3">
        <v>222.45666956604643</v>
      </c>
      <c r="I378" s="1">
        <v>81.483815114141208</v>
      </c>
      <c r="K378" s="1" t="s">
        <v>593</v>
      </c>
      <c r="P378" s="2" t="s">
        <v>132</v>
      </c>
      <c r="Q378" s="2" t="s">
        <v>133</v>
      </c>
      <c r="R378" s="2"/>
      <c r="S378" s="2"/>
      <c r="V378" s="2" t="s">
        <v>60</v>
      </c>
      <c r="W378" s="2" t="s">
        <v>584</v>
      </c>
      <c r="X378" s="2" t="s">
        <v>62</v>
      </c>
      <c r="Y378" s="2" t="s">
        <v>585</v>
      </c>
      <c r="Z378" s="2" t="s">
        <v>37</v>
      </c>
      <c r="AA378" s="2" t="s">
        <v>49</v>
      </c>
      <c r="AB378" s="4" t="s">
        <v>589</v>
      </c>
      <c r="AD378" s="2" t="s">
        <v>586</v>
      </c>
    </row>
    <row r="379" spans="1:30" x14ac:dyDescent="0.25">
      <c r="A379" s="116" t="s">
        <v>529</v>
      </c>
      <c r="B379" s="117" t="s">
        <v>26</v>
      </c>
      <c r="C379" s="1" t="s">
        <v>583</v>
      </c>
      <c r="H379" s="3">
        <v>198.67296788183512</v>
      </c>
      <c r="I379" s="1">
        <v>8.4933045074649645</v>
      </c>
      <c r="K379" s="1" t="s">
        <v>594</v>
      </c>
      <c r="P379" s="2" t="s">
        <v>132</v>
      </c>
      <c r="Q379" s="2" t="s">
        <v>133</v>
      </c>
      <c r="R379" s="2"/>
      <c r="S379" s="2"/>
      <c r="V379" s="2" t="s">
        <v>60</v>
      </c>
      <c r="W379" s="2" t="s">
        <v>584</v>
      </c>
      <c r="X379" s="2" t="s">
        <v>62</v>
      </c>
      <c r="Y379" s="2" t="s">
        <v>585</v>
      </c>
      <c r="Z379" s="2" t="s">
        <v>37</v>
      </c>
      <c r="AA379" s="2" t="s">
        <v>64</v>
      </c>
      <c r="AB379" s="4">
        <v>1998</v>
      </c>
      <c r="AD379" s="2" t="s">
        <v>586</v>
      </c>
    </row>
    <row r="380" spans="1:30" x14ac:dyDescent="0.25">
      <c r="A380" s="116" t="s">
        <v>529</v>
      </c>
      <c r="B380" s="117" t="s">
        <v>26</v>
      </c>
      <c r="C380" s="1" t="s">
        <v>595</v>
      </c>
      <c r="H380" s="3">
        <v>241.52123562053868</v>
      </c>
      <c r="K380" s="1" t="s">
        <v>596</v>
      </c>
      <c r="L380" s="5"/>
      <c r="P380" s="2" t="s">
        <v>140</v>
      </c>
      <c r="Q380" s="2" t="s">
        <v>133</v>
      </c>
      <c r="R380" s="2"/>
      <c r="S380" s="2"/>
      <c r="V380" s="2" t="s">
        <v>87</v>
      </c>
      <c r="W380" s="2" t="s">
        <v>597</v>
      </c>
      <c r="X380" s="2" t="s">
        <v>62</v>
      </c>
      <c r="Y380" s="2" t="s">
        <v>598</v>
      </c>
      <c r="Z380" s="2" t="s">
        <v>37</v>
      </c>
      <c r="AA380" s="2" t="s">
        <v>599</v>
      </c>
      <c r="AB380" s="143" t="s">
        <v>600</v>
      </c>
      <c r="AC380" s="2" t="s">
        <v>601</v>
      </c>
      <c r="AD380" s="2" t="s">
        <v>147</v>
      </c>
    </row>
    <row r="381" spans="1:30" x14ac:dyDescent="0.25">
      <c r="A381" s="116" t="s">
        <v>529</v>
      </c>
      <c r="B381" s="117" t="s">
        <v>26</v>
      </c>
      <c r="C381" s="1" t="s">
        <v>595</v>
      </c>
      <c r="H381" s="3">
        <v>284.8424382662007</v>
      </c>
      <c r="K381" s="1" t="s">
        <v>602</v>
      </c>
      <c r="P381" s="2" t="s">
        <v>140</v>
      </c>
      <c r="Q381" s="2" t="s">
        <v>133</v>
      </c>
      <c r="R381" s="2"/>
      <c r="S381" s="2"/>
      <c r="V381" s="2" t="s">
        <v>87</v>
      </c>
      <c r="W381" s="2" t="s">
        <v>597</v>
      </c>
      <c r="X381" s="2" t="s">
        <v>62</v>
      </c>
      <c r="Y381" s="2" t="s">
        <v>598</v>
      </c>
      <c r="Z381" s="2" t="s">
        <v>37</v>
      </c>
      <c r="AA381" s="2" t="s">
        <v>599</v>
      </c>
      <c r="AB381" s="143" t="s">
        <v>600</v>
      </c>
      <c r="AC381" s="2" t="s">
        <v>601</v>
      </c>
      <c r="AD381" s="2" t="s">
        <v>147</v>
      </c>
    </row>
    <row r="382" spans="1:30" x14ac:dyDescent="0.25">
      <c r="A382" s="116" t="s">
        <v>529</v>
      </c>
      <c r="B382" s="117" t="s">
        <v>26</v>
      </c>
      <c r="C382" s="1" t="s">
        <v>595</v>
      </c>
      <c r="H382" s="3">
        <v>211.05644676842491</v>
      </c>
      <c r="K382" s="1" t="s">
        <v>603</v>
      </c>
      <c r="P382" s="2" t="s">
        <v>132</v>
      </c>
      <c r="Q382" s="2" t="s">
        <v>133</v>
      </c>
      <c r="R382" s="2"/>
      <c r="S382" s="2"/>
      <c r="V382" s="2" t="s">
        <v>87</v>
      </c>
      <c r="W382" s="2" t="s">
        <v>597</v>
      </c>
      <c r="X382" s="2" t="s">
        <v>62</v>
      </c>
      <c r="Y382" s="2" t="s">
        <v>598</v>
      </c>
      <c r="Z382" s="2" t="s">
        <v>37</v>
      </c>
      <c r="AA382" s="2" t="s">
        <v>599</v>
      </c>
      <c r="AB382" s="143" t="s">
        <v>600</v>
      </c>
      <c r="AC382" s="2" t="s">
        <v>601</v>
      </c>
      <c r="AD382" s="2" t="s">
        <v>147</v>
      </c>
    </row>
    <row r="383" spans="1:30" x14ac:dyDescent="0.25">
      <c r="A383" s="116" t="s">
        <v>529</v>
      </c>
      <c r="B383" s="117" t="s">
        <v>26</v>
      </c>
      <c r="C383" s="1" t="s">
        <v>604</v>
      </c>
      <c r="H383" s="3">
        <v>283.97777159329655</v>
      </c>
      <c r="I383" s="1">
        <v>45.155468167217656</v>
      </c>
      <c r="K383" s="1" t="s">
        <v>605</v>
      </c>
      <c r="L383" s="5"/>
      <c r="P383" s="2" t="s">
        <v>140</v>
      </c>
      <c r="Q383" s="2" t="s">
        <v>133</v>
      </c>
      <c r="R383" s="2"/>
      <c r="S383" s="2" t="s">
        <v>167</v>
      </c>
      <c r="T383" s="2" t="s">
        <v>145</v>
      </c>
      <c r="V383" s="2" t="s">
        <v>194</v>
      </c>
      <c r="W383" s="2" t="s">
        <v>606</v>
      </c>
      <c r="X383" s="2" t="s">
        <v>607</v>
      </c>
      <c r="Y383" s="2" t="s">
        <v>608</v>
      </c>
      <c r="Z383" s="2" t="s">
        <v>37</v>
      </c>
      <c r="AA383" s="2" t="s">
        <v>100</v>
      </c>
      <c r="AB383" s="4" t="s">
        <v>609</v>
      </c>
      <c r="AC383" s="2" t="s">
        <v>610</v>
      </c>
      <c r="AD383" s="2" t="s">
        <v>611</v>
      </c>
    </row>
    <row r="384" spans="1:30" x14ac:dyDescent="0.25">
      <c r="A384" s="116" t="s">
        <v>529</v>
      </c>
      <c r="B384" s="117" t="s">
        <v>26</v>
      </c>
      <c r="C384" s="1" t="s">
        <v>604</v>
      </c>
      <c r="H384" s="3">
        <v>227.49650801710945</v>
      </c>
      <c r="I384" s="1">
        <v>30.441515031846293</v>
      </c>
      <c r="K384" s="1" t="s">
        <v>612</v>
      </c>
      <c r="P384" s="2" t="s">
        <v>132</v>
      </c>
      <c r="Q384" s="2" t="s">
        <v>133</v>
      </c>
      <c r="R384" s="2"/>
      <c r="S384" s="2" t="s">
        <v>167</v>
      </c>
      <c r="T384" s="2" t="s">
        <v>145</v>
      </c>
      <c r="V384" s="2" t="s">
        <v>194</v>
      </c>
      <c r="W384" s="2" t="s">
        <v>606</v>
      </c>
      <c r="X384" s="2" t="s">
        <v>607</v>
      </c>
      <c r="Y384" s="2" t="s">
        <v>608</v>
      </c>
      <c r="Z384" s="2" t="s">
        <v>37</v>
      </c>
      <c r="AA384" s="2" t="s">
        <v>100</v>
      </c>
      <c r="AB384" s="4" t="s">
        <v>609</v>
      </c>
      <c r="AC384" s="2" t="s">
        <v>613</v>
      </c>
      <c r="AD384" s="2" t="s">
        <v>611</v>
      </c>
    </row>
    <row r="385" spans="1:30" x14ac:dyDescent="0.25">
      <c r="A385" s="116" t="s">
        <v>529</v>
      </c>
      <c r="B385" s="117" t="s">
        <v>26</v>
      </c>
      <c r="C385" s="1" t="s">
        <v>614</v>
      </c>
      <c r="H385" s="3">
        <v>207.3056181189709</v>
      </c>
      <c r="I385" s="1">
        <v>16.059899730542355</v>
      </c>
      <c r="K385" s="1" t="s">
        <v>615</v>
      </c>
      <c r="L385" s="5"/>
      <c r="P385" s="2" t="s">
        <v>140</v>
      </c>
      <c r="Q385" s="2" t="s">
        <v>133</v>
      </c>
      <c r="R385" s="2"/>
      <c r="S385" s="2" t="s">
        <v>167</v>
      </c>
      <c r="T385" s="2" t="s">
        <v>145</v>
      </c>
      <c r="V385" s="2" t="s">
        <v>194</v>
      </c>
      <c r="W385" s="2" t="s">
        <v>606</v>
      </c>
      <c r="X385" s="2" t="s">
        <v>616</v>
      </c>
      <c r="Y385" s="2" t="s">
        <v>617</v>
      </c>
      <c r="Z385" s="2" t="s">
        <v>37</v>
      </c>
      <c r="AA385" s="2" t="s">
        <v>389</v>
      </c>
      <c r="AB385" s="4">
        <v>1991</v>
      </c>
      <c r="AC385" s="2" t="s">
        <v>618</v>
      </c>
      <c r="AD385" s="2" t="s">
        <v>619</v>
      </c>
    </row>
    <row r="386" spans="1:30" x14ac:dyDescent="0.25">
      <c r="A386" s="116" t="s">
        <v>529</v>
      </c>
      <c r="B386" s="117" t="s">
        <v>26</v>
      </c>
      <c r="C386" s="1" t="s">
        <v>614</v>
      </c>
      <c r="H386" s="3">
        <v>190.68701452101922</v>
      </c>
      <c r="I386" s="1">
        <v>10.976145165896551</v>
      </c>
      <c r="K386" s="1" t="s">
        <v>620</v>
      </c>
      <c r="P386" s="2" t="s">
        <v>132</v>
      </c>
      <c r="Q386" s="2" t="s">
        <v>133</v>
      </c>
      <c r="R386" s="2"/>
      <c r="S386" s="2" t="s">
        <v>167</v>
      </c>
      <c r="T386" s="2" t="s">
        <v>145</v>
      </c>
      <c r="V386" s="2" t="s">
        <v>194</v>
      </c>
      <c r="W386" s="2" t="s">
        <v>606</v>
      </c>
      <c r="X386" s="2" t="s">
        <v>616</v>
      </c>
      <c r="Y386" s="2" t="s">
        <v>617</v>
      </c>
      <c r="Z386" s="2" t="s">
        <v>37</v>
      </c>
      <c r="AA386" s="2" t="s">
        <v>389</v>
      </c>
      <c r="AB386" s="4">
        <v>1991</v>
      </c>
      <c r="AC386" s="2" t="s">
        <v>618</v>
      </c>
      <c r="AD386" s="2" t="s">
        <v>619</v>
      </c>
    </row>
    <row r="387" spans="1:30" x14ac:dyDescent="0.25">
      <c r="A387" s="116" t="s">
        <v>529</v>
      </c>
      <c r="B387" s="1" t="s">
        <v>407</v>
      </c>
      <c r="C387" s="1" t="s">
        <v>621</v>
      </c>
      <c r="H387" s="3">
        <v>259.51402872344988</v>
      </c>
      <c r="K387" s="1" t="s">
        <v>622</v>
      </c>
      <c r="L387" s="5"/>
      <c r="P387" s="2" t="s">
        <v>140</v>
      </c>
      <c r="Q387" s="2" t="s">
        <v>133</v>
      </c>
      <c r="R387" s="2"/>
      <c r="S387" s="2"/>
      <c r="V387" s="2" t="s">
        <v>623</v>
      </c>
      <c r="X387" s="2" t="s">
        <v>56</v>
      </c>
      <c r="Y387" s="2" t="s">
        <v>624</v>
      </c>
      <c r="Z387" s="2" t="s">
        <v>37</v>
      </c>
      <c r="AA387" s="2" t="s">
        <v>49</v>
      </c>
      <c r="AB387" s="4" t="s">
        <v>625</v>
      </c>
      <c r="AC387" s="2" t="s">
        <v>626</v>
      </c>
      <c r="AD387" s="2" t="s">
        <v>147</v>
      </c>
    </row>
    <row r="388" spans="1:30" x14ac:dyDescent="0.25">
      <c r="A388" s="116" t="s">
        <v>529</v>
      </c>
      <c r="B388" s="1" t="s">
        <v>407</v>
      </c>
      <c r="C388" s="1" t="s">
        <v>621</v>
      </c>
      <c r="H388" s="3">
        <v>162.83358383731945</v>
      </c>
      <c r="K388" s="1" t="s">
        <v>627</v>
      </c>
      <c r="P388" s="2" t="s">
        <v>132</v>
      </c>
      <c r="Q388" s="2" t="s">
        <v>133</v>
      </c>
      <c r="R388" s="2"/>
      <c r="S388" s="2"/>
      <c r="V388" s="2" t="s">
        <v>623</v>
      </c>
      <c r="X388" s="2" t="s">
        <v>56</v>
      </c>
      <c r="Y388" s="2" t="s">
        <v>624</v>
      </c>
      <c r="Z388" s="2" t="s">
        <v>37</v>
      </c>
      <c r="AA388" s="2" t="s">
        <v>49</v>
      </c>
      <c r="AB388" s="4" t="s">
        <v>628</v>
      </c>
      <c r="AC388" s="2" t="s">
        <v>626</v>
      </c>
      <c r="AD388" s="2" t="s">
        <v>147</v>
      </c>
    </row>
    <row r="389" spans="1:30" x14ac:dyDescent="0.25">
      <c r="A389" s="116" t="s">
        <v>529</v>
      </c>
      <c r="B389" s="1" t="s">
        <v>350</v>
      </c>
      <c r="C389" s="1" t="s">
        <v>629</v>
      </c>
      <c r="H389" s="3">
        <v>185.65885067213182</v>
      </c>
      <c r="K389" s="1" t="s">
        <v>160</v>
      </c>
      <c r="L389" s="5"/>
      <c r="P389" s="2" t="s">
        <v>140</v>
      </c>
      <c r="Q389" s="2" t="s">
        <v>133</v>
      </c>
      <c r="R389" s="2"/>
      <c r="S389" s="2"/>
      <c r="V389" s="2" t="s">
        <v>90</v>
      </c>
      <c r="X389" s="2" t="s">
        <v>62</v>
      </c>
      <c r="Y389" s="2" t="s">
        <v>630</v>
      </c>
      <c r="Z389" s="2" t="s">
        <v>48</v>
      </c>
      <c r="AA389" s="2" t="s">
        <v>52</v>
      </c>
      <c r="AB389" s="4">
        <v>1997</v>
      </c>
      <c r="AC389" s="2" t="s">
        <v>631</v>
      </c>
      <c r="AD389" s="2" t="s">
        <v>147</v>
      </c>
    </row>
    <row r="390" spans="1:30" s="115" customFormat="1" x14ac:dyDescent="0.25">
      <c r="A390" s="126" t="s">
        <v>529</v>
      </c>
      <c r="B390" s="128" t="s">
        <v>350</v>
      </c>
      <c r="C390" s="128" t="s">
        <v>629</v>
      </c>
      <c r="D390" s="128"/>
      <c r="E390" s="128"/>
      <c r="F390" s="128"/>
      <c r="G390" s="128"/>
      <c r="H390" s="129">
        <v>145.64278499206293</v>
      </c>
      <c r="I390" s="128"/>
      <c r="J390" s="1"/>
      <c r="K390" s="128" t="s">
        <v>160</v>
      </c>
      <c r="L390" s="128"/>
      <c r="M390" s="128"/>
      <c r="N390" s="128"/>
      <c r="O390" s="138"/>
      <c r="P390" s="115" t="s">
        <v>132</v>
      </c>
      <c r="Q390" s="115" t="s">
        <v>133</v>
      </c>
      <c r="V390" s="115" t="s">
        <v>90</v>
      </c>
      <c r="X390" s="115" t="s">
        <v>62</v>
      </c>
      <c r="Y390" s="115" t="s">
        <v>630</v>
      </c>
      <c r="Z390" s="115" t="s">
        <v>48</v>
      </c>
      <c r="AA390" s="115" t="s">
        <v>52</v>
      </c>
      <c r="AB390" s="133">
        <v>1997</v>
      </c>
      <c r="AC390" s="115" t="s">
        <v>631</v>
      </c>
      <c r="AD390" s="115" t="s">
        <v>147</v>
      </c>
    </row>
    <row r="391" spans="1:30" x14ac:dyDescent="0.25">
      <c r="A391" s="116" t="s">
        <v>632</v>
      </c>
      <c r="B391" s="1" t="s">
        <v>149</v>
      </c>
      <c r="C391" s="1" t="s">
        <v>633</v>
      </c>
      <c r="D391" s="1">
        <v>0.105</v>
      </c>
      <c r="E391" s="1">
        <v>2.1999999999999999E-2</v>
      </c>
      <c r="H391" s="3">
        <v>305</v>
      </c>
      <c r="I391" s="1">
        <v>20</v>
      </c>
      <c r="J391" s="144"/>
      <c r="L391" s="1">
        <v>4.7E-2</v>
      </c>
      <c r="M391" s="1">
        <v>6.0000000000000001E-3</v>
      </c>
      <c r="N391" s="3" t="s">
        <v>634</v>
      </c>
      <c r="P391" s="2" t="s">
        <v>28</v>
      </c>
      <c r="Q391" s="2" t="s">
        <v>29</v>
      </c>
      <c r="R391" s="2" t="s">
        <v>30</v>
      </c>
      <c r="S391" s="2" t="s">
        <v>85</v>
      </c>
      <c r="T391" s="2" t="s">
        <v>1112</v>
      </c>
      <c r="U391" s="2" t="s">
        <v>635</v>
      </c>
      <c r="V391" s="2" t="s">
        <v>87</v>
      </c>
      <c r="W391" s="2" t="s">
        <v>636</v>
      </c>
      <c r="X391" s="2" t="s">
        <v>62</v>
      </c>
      <c r="Y391" s="2" t="s">
        <v>637</v>
      </c>
      <c r="Z391" s="2" t="s">
        <v>37</v>
      </c>
      <c r="AA391" s="2" t="s">
        <v>638</v>
      </c>
      <c r="AB391" s="4">
        <v>2003</v>
      </c>
      <c r="AC391" s="2" t="s">
        <v>639</v>
      </c>
      <c r="AD391" s="2" t="s">
        <v>640</v>
      </c>
    </row>
    <row r="392" spans="1:30" x14ac:dyDescent="0.25">
      <c r="A392" s="116" t="s">
        <v>632</v>
      </c>
      <c r="B392" s="1" t="s">
        <v>149</v>
      </c>
      <c r="C392" s="1" t="s">
        <v>633</v>
      </c>
      <c r="D392" s="1">
        <v>4.9000000000000002E-2</v>
      </c>
      <c r="E392" s="1">
        <v>1.2999999999999999E-2</v>
      </c>
      <c r="H392" s="3">
        <v>525</v>
      </c>
      <c r="I392" s="1">
        <v>41</v>
      </c>
      <c r="L392" s="1">
        <v>2.6000000000000002E-2</v>
      </c>
      <c r="M392" s="1">
        <v>4.0000000000000001E-3</v>
      </c>
      <c r="N392" s="3" t="s">
        <v>641</v>
      </c>
      <c r="P392" s="2" t="s">
        <v>28</v>
      </c>
      <c r="Q392" s="2" t="s">
        <v>29</v>
      </c>
      <c r="R392" s="2" t="s">
        <v>30</v>
      </c>
      <c r="S392" s="2" t="s">
        <v>85</v>
      </c>
      <c r="T392" s="2" t="s">
        <v>1112</v>
      </c>
      <c r="U392" s="2" t="s">
        <v>635</v>
      </c>
      <c r="V392" s="2" t="s">
        <v>87</v>
      </c>
      <c r="W392" s="2" t="s">
        <v>636</v>
      </c>
      <c r="X392" s="2" t="s">
        <v>62</v>
      </c>
      <c r="Y392" s="2" t="s">
        <v>642</v>
      </c>
      <c r="Z392" s="2" t="s">
        <v>37</v>
      </c>
      <c r="AA392" s="2" t="s">
        <v>638</v>
      </c>
      <c r="AB392" s="4">
        <v>2003</v>
      </c>
      <c r="AC392" s="2" t="s">
        <v>639</v>
      </c>
      <c r="AD392" s="2" t="s">
        <v>640</v>
      </c>
    </row>
    <row r="393" spans="1:30" x14ac:dyDescent="0.25">
      <c r="A393" s="116" t="s">
        <v>632</v>
      </c>
      <c r="B393" s="1" t="s">
        <v>149</v>
      </c>
      <c r="C393" s="1" t="s">
        <v>633</v>
      </c>
      <c r="D393" s="1">
        <v>0.216</v>
      </c>
      <c r="E393" s="1">
        <v>3.1E-2</v>
      </c>
      <c r="H393" s="3">
        <v>327</v>
      </c>
      <c r="I393" s="1">
        <v>13</v>
      </c>
      <c r="L393" s="1">
        <v>4.8000000000000001E-2</v>
      </c>
      <c r="M393" s="1">
        <v>3.0000000000000001E-3</v>
      </c>
      <c r="N393" s="3" t="s">
        <v>643</v>
      </c>
      <c r="P393" s="2" t="s">
        <v>28</v>
      </c>
      <c r="Q393" s="2" t="s">
        <v>29</v>
      </c>
      <c r="R393" s="2" t="s">
        <v>30</v>
      </c>
      <c r="S393" s="2" t="s">
        <v>85</v>
      </c>
      <c r="T393" s="2" t="s">
        <v>1112</v>
      </c>
      <c r="U393" s="2" t="s">
        <v>635</v>
      </c>
      <c r="V393" s="2" t="s">
        <v>87</v>
      </c>
      <c r="W393" s="2" t="s">
        <v>636</v>
      </c>
      <c r="X393" s="2" t="s">
        <v>62</v>
      </c>
      <c r="Y393" s="2" t="s">
        <v>644</v>
      </c>
      <c r="Z393" s="2" t="s">
        <v>37</v>
      </c>
      <c r="AA393" s="2" t="s">
        <v>638</v>
      </c>
      <c r="AB393" s="4">
        <v>2003</v>
      </c>
      <c r="AC393" s="2" t="s">
        <v>639</v>
      </c>
      <c r="AD393" s="2" t="s">
        <v>640</v>
      </c>
    </row>
    <row r="394" spans="1:30" x14ac:dyDescent="0.25">
      <c r="A394" s="116" t="s">
        <v>632</v>
      </c>
      <c r="B394" s="1" t="s">
        <v>149</v>
      </c>
      <c r="C394" s="1" t="s">
        <v>633</v>
      </c>
      <c r="D394" s="1">
        <v>3.6999999999999998E-2</v>
      </c>
      <c r="E394" s="1">
        <v>8.9999999999999993E-3</v>
      </c>
      <c r="H394" s="3">
        <v>765</v>
      </c>
      <c r="I394" s="1">
        <v>73</v>
      </c>
      <c r="L394" s="1">
        <v>1.4999999999999999E-2</v>
      </c>
      <c r="M394" s="1">
        <v>2E-3</v>
      </c>
      <c r="N394" s="3" t="s">
        <v>645</v>
      </c>
      <c r="P394" s="2" t="s">
        <v>28</v>
      </c>
      <c r="Q394" s="2" t="s">
        <v>29</v>
      </c>
      <c r="R394" s="2" t="s">
        <v>30</v>
      </c>
      <c r="S394" s="2" t="s">
        <v>85</v>
      </c>
      <c r="T394" s="2" t="s">
        <v>1112</v>
      </c>
      <c r="U394" s="2" t="s">
        <v>635</v>
      </c>
      <c r="V394" s="2" t="s">
        <v>87</v>
      </c>
      <c r="W394" s="2" t="s">
        <v>636</v>
      </c>
      <c r="X394" s="2" t="s">
        <v>62</v>
      </c>
      <c r="Y394" s="2" t="s">
        <v>646</v>
      </c>
      <c r="Z394" s="2" t="s">
        <v>37</v>
      </c>
      <c r="AA394" s="2" t="s">
        <v>638</v>
      </c>
      <c r="AB394" s="4">
        <v>2003</v>
      </c>
      <c r="AC394" s="2" t="s">
        <v>639</v>
      </c>
      <c r="AD394" s="2" t="s">
        <v>640</v>
      </c>
    </row>
    <row r="395" spans="1:30" x14ac:dyDescent="0.25">
      <c r="A395" s="116" t="s">
        <v>632</v>
      </c>
      <c r="B395" s="1" t="s">
        <v>149</v>
      </c>
      <c r="C395" s="1" t="s">
        <v>633</v>
      </c>
      <c r="D395" s="1">
        <v>0.16300000000000001</v>
      </c>
      <c r="E395" s="1">
        <v>3.4000000000000002E-2</v>
      </c>
      <c r="H395" s="3">
        <v>355</v>
      </c>
      <c r="I395" s="1">
        <v>22</v>
      </c>
      <c r="L395" s="1">
        <v>3.9E-2</v>
      </c>
      <c r="M395" s="1">
        <v>3.0000000000000001E-3</v>
      </c>
      <c r="N395" s="3" t="s">
        <v>647</v>
      </c>
      <c r="P395" s="2" t="s">
        <v>28</v>
      </c>
      <c r="Q395" s="2" t="s">
        <v>29</v>
      </c>
      <c r="R395" s="2" t="s">
        <v>30</v>
      </c>
      <c r="S395" s="2" t="s">
        <v>85</v>
      </c>
      <c r="T395" s="2" t="s">
        <v>1112</v>
      </c>
      <c r="U395" s="2" t="s">
        <v>635</v>
      </c>
      <c r="V395" s="2" t="s">
        <v>87</v>
      </c>
      <c r="W395" s="2" t="s">
        <v>636</v>
      </c>
      <c r="X395" s="2" t="s">
        <v>62</v>
      </c>
      <c r="Y395" s="2" t="s">
        <v>648</v>
      </c>
      <c r="Z395" s="2" t="s">
        <v>37</v>
      </c>
      <c r="AA395" s="2" t="s">
        <v>638</v>
      </c>
      <c r="AB395" s="4">
        <v>2003</v>
      </c>
      <c r="AC395" s="2" t="s">
        <v>639</v>
      </c>
      <c r="AD395" s="2" t="s">
        <v>640</v>
      </c>
    </row>
    <row r="396" spans="1:30" x14ac:dyDescent="0.25">
      <c r="A396" s="116" t="s">
        <v>632</v>
      </c>
      <c r="B396" s="1" t="s">
        <v>149</v>
      </c>
      <c r="C396" s="1" t="s">
        <v>633</v>
      </c>
      <c r="D396" s="1">
        <v>4.8000000000000001E-2</v>
      </c>
      <c r="E396" s="1">
        <v>0.01</v>
      </c>
      <c r="H396" s="3">
        <v>402</v>
      </c>
      <c r="I396" s="1">
        <v>24</v>
      </c>
      <c r="L396" s="1">
        <v>6.9000000000000006E-2</v>
      </c>
      <c r="M396" s="1">
        <v>9.0000000000000011E-3</v>
      </c>
      <c r="N396" s="3" t="s">
        <v>649</v>
      </c>
      <c r="P396" s="2" t="s">
        <v>28</v>
      </c>
      <c r="Q396" s="2" t="s">
        <v>29</v>
      </c>
      <c r="R396" s="2" t="s">
        <v>30</v>
      </c>
      <c r="S396" s="2" t="s">
        <v>85</v>
      </c>
      <c r="T396" s="2" t="s">
        <v>1112</v>
      </c>
      <c r="U396" s="2" t="s">
        <v>635</v>
      </c>
      <c r="V396" s="2" t="s">
        <v>87</v>
      </c>
      <c r="W396" s="2" t="s">
        <v>636</v>
      </c>
      <c r="X396" s="2" t="s">
        <v>62</v>
      </c>
      <c r="Y396" s="2" t="s">
        <v>650</v>
      </c>
      <c r="Z396" s="2" t="s">
        <v>37</v>
      </c>
      <c r="AA396" s="2" t="s">
        <v>638</v>
      </c>
      <c r="AB396" s="4">
        <v>2003</v>
      </c>
      <c r="AC396" s="2" t="s">
        <v>639</v>
      </c>
      <c r="AD396" s="2" t="s">
        <v>640</v>
      </c>
    </row>
    <row r="397" spans="1:30" x14ac:dyDescent="0.25">
      <c r="A397" s="116" t="s">
        <v>632</v>
      </c>
      <c r="B397" s="1" t="s">
        <v>149</v>
      </c>
      <c r="C397" s="1" t="s">
        <v>633</v>
      </c>
      <c r="D397" s="1">
        <v>0.03</v>
      </c>
      <c r="E397" s="1">
        <v>0.01</v>
      </c>
      <c r="H397" s="3">
        <v>323</v>
      </c>
      <c r="I397" s="1">
        <v>40</v>
      </c>
      <c r="L397" s="1">
        <v>6.4000000000000001E-2</v>
      </c>
      <c r="M397" s="1">
        <v>1.7000000000000001E-2</v>
      </c>
      <c r="N397" s="3" t="s">
        <v>651</v>
      </c>
      <c r="P397" s="2" t="s">
        <v>28</v>
      </c>
      <c r="Q397" s="2" t="s">
        <v>29</v>
      </c>
      <c r="R397" s="2" t="s">
        <v>30</v>
      </c>
      <c r="S397" s="2" t="s">
        <v>85</v>
      </c>
      <c r="T397" s="2" t="s">
        <v>1112</v>
      </c>
      <c r="U397" s="2" t="s">
        <v>635</v>
      </c>
      <c r="V397" s="2" t="s">
        <v>87</v>
      </c>
      <c r="W397" s="2" t="s">
        <v>636</v>
      </c>
      <c r="X397" s="2" t="s">
        <v>62</v>
      </c>
      <c r="Y397" s="2" t="s">
        <v>652</v>
      </c>
      <c r="Z397" s="2" t="s">
        <v>37</v>
      </c>
      <c r="AA397" s="2" t="s">
        <v>638</v>
      </c>
      <c r="AB397" s="4">
        <v>2003</v>
      </c>
      <c r="AC397" s="2" t="s">
        <v>639</v>
      </c>
      <c r="AD397" s="2" t="s">
        <v>640</v>
      </c>
    </row>
    <row r="398" spans="1:30" x14ac:dyDescent="0.25">
      <c r="A398" s="116" t="s">
        <v>632</v>
      </c>
      <c r="B398" s="1" t="s">
        <v>149</v>
      </c>
      <c r="C398" s="1" t="s">
        <v>633</v>
      </c>
      <c r="D398" s="1">
        <v>1.4E-2</v>
      </c>
      <c r="E398" s="1">
        <v>6.0000000000000001E-3</v>
      </c>
      <c r="H398" s="3">
        <v>439</v>
      </c>
      <c r="I398" s="1">
        <v>75</v>
      </c>
      <c r="L398" s="1">
        <v>3.7999999999999999E-2</v>
      </c>
      <c r="M398" s="1">
        <v>1.1000000000000001E-2</v>
      </c>
      <c r="N398" s="3" t="s">
        <v>653</v>
      </c>
      <c r="P398" s="2" t="s">
        <v>28</v>
      </c>
      <c r="Q398" s="2" t="s">
        <v>29</v>
      </c>
      <c r="R398" s="2" t="s">
        <v>30</v>
      </c>
      <c r="S398" s="2" t="s">
        <v>85</v>
      </c>
      <c r="T398" s="2" t="s">
        <v>1112</v>
      </c>
      <c r="U398" s="2" t="s">
        <v>635</v>
      </c>
      <c r="V398" s="2" t="s">
        <v>87</v>
      </c>
      <c r="W398" s="2" t="s">
        <v>636</v>
      </c>
      <c r="X398" s="2" t="s">
        <v>62</v>
      </c>
      <c r="Y398" s="2" t="s">
        <v>654</v>
      </c>
      <c r="Z398" s="2" t="s">
        <v>37</v>
      </c>
      <c r="AA398" s="2" t="s">
        <v>638</v>
      </c>
      <c r="AB398" s="4">
        <v>2003</v>
      </c>
      <c r="AC398" s="2" t="s">
        <v>639</v>
      </c>
      <c r="AD398" s="2" t="s">
        <v>640</v>
      </c>
    </row>
    <row r="399" spans="1:30" x14ac:dyDescent="0.25">
      <c r="A399" s="116" t="s">
        <v>632</v>
      </c>
      <c r="B399" s="1" t="s">
        <v>149</v>
      </c>
      <c r="C399" s="1" t="s">
        <v>633</v>
      </c>
      <c r="D399" s="1">
        <v>8.2000000000000003E-2</v>
      </c>
      <c r="E399" s="1">
        <v>1.6E-2</v>
      </c>
      <c r="H399" s="3">
        <v>392</v>
      </c>
      <c r="I399" s="1">
        <v>24</v>
      </c>
      <c r="L399" s="1">
        <v>3.4000000000000002E-2</v>
      </c>
      <c r="M399" s="1">
        <v>4.0000000000000001E-3</v>
      </c>
      <c r="N399" s="3" t="s">
        <v>655</v>
      </c>
      <c r="P399" s="2" t="s">
        <v>28</v>
      </c>
      <c r="Q399" s="2" t="s">
        <v>29</v>
      </c>
      <c r="R399" s="2" t="s">
        <v>30</v>
      </c>
      <c r="S399" s="2" t="s">
        <v>85</v>
      </c>
      <c r="T399" s="2" t="s">
        <v>1112</v>
      </c>
      <c r="U399" s="2" t="s">
        <v>635</v>
      </c>
      <c r="V399" s="2" t="s">
        <v>87</v>
      </c>
      <c r="W399" s="2" t="s">
        <v>636</v>
      </c>
      <c r="X399" s="2" t="s">
        <v>62</v>
      </c>
      <c r="Y399" s="2" t="s">
        <v>656</v>
      </c>
      <c r="Z399" s="2" t="s">
        <v>37</v>
      </c>
      <c r="AA399" s="2" t="s">
        <v>638</v>
      </c>
      <c r="AB399" s="4">
        <v>2003</v>
      </c>
      <c r="AC399" s="2" t="s">
        <v>639</v>
      </c>
      <c r="AD399" s="2" t="s">
        <v>640</v>
      </c>
    </row>
    <row r="400" spans="1:30" x14ac:dyDescent="0.25">
      <c r="A400" s="116" t="s">
        <v>632</v>
      </c>
      <c r="B400" s="1" t="s">
        <v>149</v>
      </c>
      <c r="C400" s="1" t="s">
        <v>633</v>
      </c>
      <c r="D400" s="1">
        <v>0.04</v>
      </c>
      <c r="E400" s="1">
        <v>1.7999999999999999E-2</v>
      </c>
      <c r="H400" s="3">
        <v>791</v>
      </c>
      <c r="I400" s="1">
        <v>117</v>
      </c>
      <c r="L400" s="1">
        <v>8.0000000000000002E-3</v>
      </c>
      <c r="M400" s="1">
        <v>2E-3</v>
      </c>
      <c r="N400" s="3" t="s">
        <v>657</v>
      </c>
      <c r="P400" s="2" t="s">
        <v>28</v>
      </c>
      <c r="Q400" s="2" t="s">
        <v>29</v>
      </c>
      <c r="R400" s="2" t="s">
        <v>30</v>
      </c>
      <c r="S400" s="2" t="s">
        <v>85</v>
      </c>
      <c r="T400" s="2" t="s">
        <v>1112</v>
      </c>
      <c r="U400" s="2" t="s">
        <v>635</v>
      </c>
      <c r="V400" s="2" t="s">
        <v>87</v>
      </c>
      <c r="W400" s="2" t="s">
        <v>636</v>
      </c>
      <c r="X400" s="2" t="s">
        <v>62</v>
      </c>
      <c r="Y400" s="2" t="s">
        <v>658</v>
      </c>
      <c r="Z400" s="2" t="s">
        <v>37</v>
      </c>
      <c r="AA400" s="2" t="s">
        <v>638</v>
      </c>
      <c r="AB400" s="4">
        <v>2003</v>
      </c>
      <c r="AC400" s="2" t="s">
        <v>639</v>
      </c>
      <c r="AD400" s="2" t="s">
        <v>640</v>
      </c>
    </row>
    <row r="401" spans="1:30" x14ac:dyDescent="0.25">
      <c r="A401" s="116" t="s">
        <v>632</v>
      </c>
      <c r="B401" s="1" t="s">
        <v>149</v>
      </c>
      <c r="C401" s="1" t="s">
        <v>633</v>
      </c>
      <c r="D401" s="1">
        <v>8.6999999999999994E-2</v>
      </c>
      <c r="E401" s="1">
        <v>1.6E-2</v>
      </c>
      <c r="H401" s="3">
        <v>503</v>
      </c>
      <c r="I401" s="1">
        <v>26</v>
      </c>
      <c r="L401" s="1">
        <v>0.02</v>
      </c>
      <c r="M401" s="1">
        <v>2E-3</v>
      </c>
      <c r="N401" s="3" t="s">
        <v>659</v>
      </c>
      <c r="P401" s="2" t="s">
        <v>28</v>
      </c>
      <c r="Q401" s="2" t="s">
        <v>29</v>
      </c>
      <c r="R401" s="2" t="s">
        <v>30</v>
      </c>
      <c r="S401" s="2" t="s">
        <v>85</v>
      </c>
      <c r="T401" s="2" t="s">
        <v>1112</v>
      </c>
      <c r="U401" s="2" t="s">
        <v>635</v>
      </c>
      <c r="V401" s="2" t="s">
        <v>87</v>
      </c>
      <c r="W401" s="2" t="s">
        <v>636</v>
      </c>
      <c r="X401" s="2" t="s">
        <v>62</v>
      </c>
      <c r="Y401" s="2" t="s">
        <v>660</v>
      </c>
      <c r="Z401" s="2" t="s">
        <v>37</v>
      </c>
      <c r="AA401" s="2" t="s">
        <v>638</v>
      </c>
      <c r="AB401" s="4">
        <v>2003</v>
      </c>
      <c r="AC401" s="2" t="s">
        <v>639</v>
      </c>
      <c r="AD401" s="2" t="s">
        <v>640</v>
      </c>
    </row>
    <row r="402" spans="1:30" x14ac:dyDescent="0.25">
      <c r="A402" s="116" t="s">
        <v>632</v>
      </c>
      <c r="B402" s="117" t="s">
        <v>213</v>
      </c>
      <c r="C402" s="1" t="s">
        <v>661</v>
      </c>
      <c r="H402" s="3">
        <v>223.27</v>
      </c>
      <c r="I402" s="125"/>
      <c r="K402" s="125" t="s">
        <v>662</v>
      </c>
      <c r="P402" s="2" t="s">
        <v>140</v>
      </c>
      <c r="Q402" s="2" t="s">
        <v>133</v>
      </c>
      <c r="R402" s="2"/>
      <c r="S402" s="2"/>
      <c r="V402" s="2" t="s">
        <v>87</v>
      </c>
      <c r="W402" s="2" t="s">
        <v>663</v>
      </c>
      <c r="X402" s="2" t="s">
        <v>62</v>
      </c>
      <c r="Y402" s="2" t="s">
        <v>664</v>
      </c>
      <c r="Z402" s="2" t="s">
        <v>37</v>
      </c>
      <c r="AA402" s="2" t="s">
        <v>500</v>
      </c>
      <c r="AB402" s="4">
        <v>1988</v>
      </c>
      <c r="AC402" s="2" t="s">
        <v>665</v>
      </c>
      <c r="AD402" s="2" t="s">
        <v>666</v>
      </c>
    </row>
    <row r="403" spans="1:30" x14ac:dyDescent="0.25">
      <c r="A403" s="116" t="s">
        <v>632</v>
      </c>
      <c r="B403" s="117" t="s">
        <v>149</v>
      </c>
      <c r="C403" s="1" t="s">
        <v>150</v>
      </c>
      <c r="H403" s="3">
        <v>167.71068662325578</v>
      </c>
      <c r="I403" s="5"/>
      <c r="J403" s="5"/>
      <c r="K403" s="1" t="s">
        <v>667</v>
      </c>
      <c r="P403" s="2" t="s">
        <v>132</v>
      </c>
      <c r="Q403" s="2" t="s">
        <v>133</v>
      </c>
      <c r="R403" s="2"/>
      <c r="S403" s="2"/>
      <c r="V403" s="2" t="s">
        <v>87</v>
      </c>
      <c r="W403" s="2" t="s">
        <v>152</v>
      </c>
      <c r="X403" s="2" t="s">
        <v>62</v>
      </c>
      <c r="Y403" s="2" t="s">
        <v>153</v>
      </c>
      <c r="Z403" s="2" t="s">
        <v>37</v>
      </c>
      <c r="AA403" s="2" t="s">
        <v>100</v>
      </c>
      <c r="AB403" s="4" t="s">
        <v>154</v>
      </c>
      <c r="AD403" s="2" t="s">
        <v>668</v>
      </c>
    </row>
    <row r="404" spans="1:30" x14ac:dyDescent="0.25">
      <c r="A404" s="116" t="s">
        <v>632</v>
      </c>
      <c r="B404" s="117" t="s">
        <v>26</v>
      </c>
      <c r="C404" s="1" t="s">
        <v>669</v>
      </c>
      <c r="H404" s="3">
        <v>634.84218163622461</v>
      </c>
      <c r="I404" s="5"/>
      <c r="J404" s="5"/>
      <c r="K404" s="1" t="s">
        <v>160</v>
      </c>
      <c r="L404" s="145">
        <v>2.1000000000000001E-2</v>
      </c>
      <c r="N404" s="5"/>
      <c r="P404" s="2" t="s">
        <v>140</v>
      </c>
      <c r="Q404" s="2" t="s">
        <v>133</v>
      </c>
      <c r="R404" s="2"/>
      <c r="S404" s="2" t="s">
        <v>167</v>
      </c>
      <c r="T404" s="2" t="s">
        <v>145</v>
      </c>
      <c r="V404" s="2" t="s">
        <v>87</v>
      </c>
      <c r="W404" s="2" t="s">
        <v>670</v>
      </c>
      <c r="X404" s="2" t="s">
        <v>62</v>
      </c>
      <c r="Y404" s="2" t="s">
        <v>671</v>
      </c>
      <c r="Z404" s="2" t="s">
        <v>37</v>
      </c>
      <c r="AA404" s="2" t="s">
        <v>389</v>
      </c>
      <c r="AB404" s="4" t="s">
        <v>672</v>
      </c>
      <c r="AC404" s="2" t="s">
        <v>618</v>
      </c>
      <c r="AD404" s="2" t="s">
        <v>673</v>
      </c>
    </row>
    <row r="405" spans="1:30" x14ac:dyDescent="0.25">
      <c r="A405" s="116" t="s">
        <v>632</v>
      </c>
      <c r="B405" s="117" t="s">
        <v>26</v>
      </c>
      <c r="C405" s="1" t="s">
        <v>669</v>
      </c>
      <c r="H405" s="3">
        <v>349.23912970399607</v>
      </c>
      <c r="I405" s="5"/>
      <c r="J405" s="5"/>
      <c r="K405" s="1" t="s">
        <v>160</v>
      </c>
      <c r="L405" s="145">
        <v>2.1000000000000001E-2</v>
      </c>
      <c r="M405" s="5"/>
      <c r="N405" s="5"/>
      <c r="P405" s="2" t="s">
        <v>132</v>
      </c>
      <c r="Q405" s="2" t="s">
        <v>133</v>
      </c>
      <c r="R405" s="2"/>
      <c r="S405" s="2" t="s">
        <v>167</v>
      </c>
      <c r="T405" s="2" t="s">
        <v>145</v>
      </c>
      <c r="V405" s="2" t="s">
        <v>87</v>
      </c>
      <c r="W405" s="2" t="s">
        <v>670</v>
      </c>
      <c r="X405" s="2" t="s">
        <v>62</v>
      </c>
      <c r="Y405" s="2" t="s">
        <v>671</v>
      </c>
      <c r="Z405" s="2" t="s">
        <v>37</v>
      </c>
      <c r="AA405" s="2" t="s">
        <v>389</v>
      </c>
      <c r="AB405" s="4" t="s">
        <v>672</v>
      </c>
      <c r="AC405" s="2" t="s">
        <v>618</v>
      </c>
      <c r="AD405" s="2" t="s">
        <v>674</v>
      </c>
    </row>
    <row r="406" spans="1:30" x14ac:dyDescent="0.25">
      <c r="A406" s="116" t="s">
        <v>632</v>
      </c>
      <c r="B406" s="117" t="s">
        <v>675</v>
      </c>
      <c r="C406" s="1" t="s">
        <v>676</v>
      </c>
      <c r="H406" s="3">
        <v>238.20499720650997</v>
      </c>
      <c r="I406" s="5"/>
      <c r="J406" s="5"/>
      <c r="K406" s="1" t="s">
        <v>160</v>
      </c>
      <c r="L406" s="5"/>
      <c r="M406" s="5"/>
      <c r="N406" s="5"/>
      <c r="P406" s="2" t="s">
        <v>140</v>
      </c>
      <c r="Q406" s="2" t="s">
        <v>133</v>
      </c>
      <c r="R406" s="2"/>
      <c r="S406" s="2"/>
      <c r="V406" s="2" t="s">
        <v>87</v>
      </c>
      <c r="X406" s="2" t="s">
        <v>62</v>
      </c>
      <c r="Y406" s="2" t="s">
        <v>598</v>
      </c>
      <c r="Z406" s="2" t="s">
        <v>37</v>
      </c>
      <c r="AA406" s="2" t="s">
        <v>282</v>
      </c>
      <c r="AD406" s="2" t="s">
        <v>147</v>
      </c>
    </row>
    <row r="407" spans="1:30" ht="15.75" customHeight="1" x14ac:dyDescent="0.25">
      <c r="A407" s="116" t="s">
        <v>632</v>
      </c>
      <c r="B407" s="117" t="s">
        <v>26</v>
      </c>
      <c r="C407" s="1" t="s">
        <v>595</v>
      </c>
      <c r="H407" s="3">
        <v>294.00369018516653</v>
      </c>
      <c r="I407" s="5"/>
      <c r="J407" s="5"/>
      <c r="K407" s="1" t="s">
        <v>677</v>
      </c>
      <c r="L407" s="5"/>
      <c r="N407" s="5"/>
      <c r="P407" s="2" t="s">
        <v>140</v>
      </c>
      <c r="Q407" s="2" t="s">
        <v>133</v>
      </c>
      <c r="R407" s="2"/>
      <c r="S407" s="2"/>
      <c r="V407" s="2" t="s">
        <v>87</v>
      </c>
      <c r="W407" s="2" t="s">
        <v>597</v>
      </c>
      <c r="X407" s="2" t="s">
        <v>62</v>
      </c>
      <c r="Y407" s="2" t="s">
        <v>598</v>
      </c>
      <c r="Z407" s="2" t="s">
        <v>37</v>
      </c>
      <c r="AA407" s="2" t="s">
        <v>599</v>
      </c>
      <c r="AB407" s="143" t="s">
        <v>600</v>
      </c>
      <c r="AC407" s="2" t="s">
        <v>601</v>
      </c>
      <c r="AD407" s="2" t="s">
        <v>147</v>
      </c>
    </row>
    <row r="408" spans="1:30" x14ac:dyDescent="0.25">
      <c r="A408" s="116" t="s">
        <v>632</v>
      </c>
      <c r="B408" s="117" t="s">
        <v>26</v>
      </c>
      <c r="C408" s="1" t="s">
        <v>595</v>
      </c>
      <c r="H408" s="3">
        <v>267.56288096132545</v>
      </c>
      <c r="I408" s="5"/>
      <c r="J408" s="5"/>
      <c r="K408" s="1" t="s">
        <v>678</v>
      </c>
      <c r="L408" s="5"/>
      <c r="M408" s="5"/>
      <c r="N408" s="5"/>
      <c r="P408" s="2" t="s">
        <v>132</v>
      </c>
      <c r="Q408" s="2" t="s">
        <v>133</v>
      </c>
      <c r="R408" s="2"/>
      <c r="S408" s="2"/>
      <c r="V408" s="2" t="s">
        <v>87</v>
      </c>
      <c r="W408" s="2" t="s">
        <v>597</v>
      </c>
      <c r="X408" s="2" t="s">
        <v>62</v>
      </c>
      <c r="Y408" s="2" t="s">
        <v>598</v>
      </c>
      <c r="Z408" s="2" t="s">
        <v>37</v>
      </c>
      <c r="AA408" s="2" t="s">
        <v>599</v>
      </c>
      <c r="AB408" s="143" t="s">
        <v>600</v>
      </c>
      <c r="AC408" s="2" t="s">
        <v>601</v>
      </c>
      <c r="AD408" s="2" t="s">
        <v>147</v>
      </c>
    </row>
    <row r="409" spans="1:30" x14ac:dyDescent="0.25">
      <c r="A409" s="116" t="s">
        <v>632</v>
      </c>
      <c r="B409" s="117" t="s">
        <v>26</v>
      </c>
      <c r="C409" s="1" t="s">
        <v>679</v>
      </c>
      <c r="H409" s="3">
        <v>232.57287694746972</v>
      </c>
      <c r="I409" s="5"/>
      <c r="J409" s="5"/>
      <c r="K409" s="1" t="s">
        <v>680</v>
      </c>
      <c r="L409" s="5"/>
      <c r="N409" s="5"/>
      <c r="P409" s="2" t="s">
        <v>140</v>
      </c>
      <c r="Q409" s="2" t="s">
        <v>133</v>
      </c>
      <c r="R409" s="2"/>
      <c r="S409" s="2"/>
      <c r="V409" s="2" t="s">
        <v>87</v>
      </c>
      <c r="W409" s="2" t="s">
        <v>681</v>
      </c>
      <c r="X409" s="2" t="s">
        <v>62</v>
      </c>
      <c r="Y409" s="2" t="s">
        <v>682</v>
      </c>
      <c r="Z409" s="2" t="s">
        <v>37</v>
      </c>
      <c r="AA409" s="2" t="s">
        <v>100</v>
      </c>
      <c r="AB409" s="4" t="s">
        <v>683</v>
      </c>
      <c r="AC409" s="2" t="s">
        <v>684</v>
      </c>
      <c r="AD409" s="2" t="s">
        <v>147</v>
      </c>
    </row>
    <row r="410" spans="1:30" x14ac:dyDescent="0.25">
      <c r="A410" s="116" t="s">
        <v>632</v>
      </c>
      <c r="B410" s="117" t="s">
        <v>26</v>
      </c>
      <c r="C410" s="1" t="s">
        <v>679</v>
      </c>
      <c r="H410" s="3">
        <v>200.75472487207895</v>
      </c>
      <c r="I410" s="5"/>
      <c r="J410" s="5"/>
      <c r="K410" s="1" t="s">
        <v>685</v>
      </c>
      <c r="L410" s="5"/>
      <c r="M410" s="5"/>
      <c r="N410" s="5"/>
      <c r="P410" s="2" t="s">
        <v>132</v>
      </c>
      <c r="Q410" s="2" t="s">
        <v>133</v>
      </c>
      <c r="R410" s="2"/>
      <c r="S410" s="2"/>
      <c r="V410" s="2" t="s">
        <v>87</v>
      </c>
      <c r="W410" s="2" t="s">
        <v>681</v>
      </c>
      <c r="X410" s="2" t="s">
        <v>62</v>
      </c>
      <c r="Y410" s="2" t="s">
        <v>682</v>
      </c>
      <c r="Z410" s="2" t="s">
        <v>37</v>
      </c>
      <c r="AA410" s="2" t="s">
        <v>100</v>
      </c>
      <c r="AB410" s="4" t="s">
        <v>683</v>
      </c>
      <c r="AC410" s="2" t="s">
        <v>684</v>
      </c>
      <c r="AD410" s="2" t="s">
        <v>147</v>
      </c>
    </row>
    <row r="411" spans="1:30" x14ac:dyDescent="0.25">
      <c r="A411" s="116" t="s">
        <v>632</v>
      </c>
      <c r="B411" s="117" t="s">
        <v>26</v>
      </c>
      <c r="C411" s="1" t="s">
        <v>686</v>
      </c>
      <c r="H411" s="3">
        <v>390.80060120956665</v>
      </c>
      <c r="I411" s="5"/>
      <c r="J411" s="5"/>
      <c r="K411" s="1" t="s">
        <v>687</v>
      </c>
      <c r="L411" s="5"/>
      <c r="N411" s="5"/>
      <c r="P411" s="2" t="s">
        <v>140</v>
      </c>
      <c r="Q411" s="2" t="s">
        <v>133</v>
      </c>
      <c r="R411" s="2"/>
      <c r="S411" s="2"/>
      <c r="V411" s="2" t="s">
        <v>87</v>
      </c>
      <c r="X411" s="2" t="s">
        <v>62</v>
      </c>
      <c r="Y411" s="2" t="s">
        <v>688</v>
      </c>
      <c r="Z411" s="2" t="s">
        <v>37</v>
      </c>
      <c r="AA411" s="2" t="s">
        <v>100</v>
      </c>
      <c r="AD411" s="2" t="s">
        <v>147</v>
      </c>
    </row>
    <row r="412" spans="1:30" x14ac:dyDescent="0.25">
      <c r="A412" s="116" t="s">
        <v>632</v>
      </c>
      <c r="B412" s="117" t="s">
        <v>26</v>
      </c>
      <c r="C412" s="1" t="s">
        <v>686</v>
      </c>
      <c r="H412" s="3">
        <v>242.61657564185069</v>
      </c>
      <c r="I412" s="5"/>
      <c r="J412" s="5"/>
      <c r="K412" s="1" t="s">
        <v>689</v>
      </c>
      <c r="L412" s="5"/>
      <c r="M412" s="5"/>
      <c r="N412" s="5"/>
      <c r="P412" s="2" t="s">
        <v>132</v>
      </c>
      <c r="Q412" s="2" t="s">
        <v>133</v>
      </c>
      <c r="R412" s="2"/>
      <c r="S412" s="2"/>
      <c r="V412" s="2" t="s">
        <v>87</v>
      </c>
      <c r="X412" s="2" t="s">
        <v>62</v>
      </c>
      <c r="Y412" s="2" t="s">
        <v>688</v>
      </c>
      <c r="Z412" s="2" t="s">
        <v>37</v>
      </c>
      <c r="AA412" s="2" t="s">
        <v>100</v>
      </c>
      <c r="AD412" s="2" t="s">
        <v>147</v>
      </c>
    </row>
    <row r="413" spans="1:30" x14ac:dyDescent="0.25">
      <c r="A413" s="116" t="s">
        <v>632</v>
      </c>
      <c r="B413" s="117" t="s">
        <v>158</v>
      </c>
      <c r="C413" s="1" t="s">
        <v>690</v>
      </c>
      <c r="H413" s="3">
        <v>213.55424314099966</v>
      </c>
      <c r="I413" s="5"/>
      <c r="J413" s="5"/>
      <c r="K413" s="1" t="s">
        <v>691</v>
      </c>
      <c r="L413" s="5"/>
      <c r="N413" s="5"/>
      <c r="O413" s="120" t="s">
        <v>692</v>
      </c>
      <c r="P413" s="2" t="s">
        <v>140</v>
      </c>
      <c r="Q413" s="2" t="s">
        <v>133</v>
      </c>
      <c r="R413" s="2"/>
      <c r="S413" s="2"/>
      <c r="V413" s="2" t="s">
        <v>87</v>
      </c>
      <c r="W413" s="2" t="s">
        <v>693</v>
      </c>
      <c r="X413" s="2" t="s">
        <v>62</v>
      </c>
      <c r="Y413" s="2" t="s">
        <v>694</v>
      </c>
      <c r="Z413" s="2" t="s">
        <v>37</v>
      </c>
      <c r="AA413" s="2" t="s">
        <v>311</v>
      </c>
      <c r="AB413" s="4">
        <v>1996</v>
      </c>
      <c r="AC413" s="2" t="s">
        <v>695</v>
      </c>
      <c r="AD413" s="2" t="s">
        <v>147</v>
      </c>
    </row>
    <row r="414" spans="1:30" x14ac:dyDescent="0.25">
      <c r="A414" s="116" t="s">
        <v>632</v>
      </c>
      <c r="B414" s="117" t="s">
        <v>158</v>
      </c>
      <c r="C414" s="1" t="s">
        <v>690</v>
      </c>
      <c r="H414" s="3">
        <v>154.47750134817306</v>
      </c>
      <c r="I414" s="5"/>
      <c r="J414" s="5"/>
      <c r="K414" s="1" t="s">
        <v>696</v>
      </c>
      <c r="L414" s="5"/>
      <c r="M414" s="5"/>
      <c r="N414" s="5"/>
      <c r="O414" s="120" t="s">
        <v>692</v>
      </c>
      <c r="P414" s="2" t="s">
        <v>132</v>
      </c>
      <c r="Q414" s="2" t="s">
        <v>133</v>
      </c>
      <c r="R414" s="2"/>
      <c r="S414" s="2"/>
      <c r="V414" s="2" t="s">
        <v>87</v>
      </c>
      <c r="W414" s="2" t="s">
        <v>693</v>
      </c>
      <c r="X414" s="2" t="s">
        <v>62</v>
      </c>
      <c r="Y414" s="2" t="s">
        <v>694</v>
      </c>
      <c r="Z414" s="2" t="s">
        <v>37</v>
      </c>
      <c r="AA414" s="2" t="s">
        <v>311</v>
      </c>
      <c r="AB414" s="4">
        <v>1996</v>
      </c>
      <c r="AC414" s="2" t="s">
        <v>695</v>
      </c>
      <c r="AD414" s="2" t="s">
        <v>147</v>
      </c>
    </row>
    <row r="415" spans="1:30" ht="15.75" customHeight="1" x14ac:dyDescent="0.25">
      <c r="A415" s="116" t="s">
        <v>632</v>
      </c>
      <c r="B415" s="117" t="s">
        <v>149</v>
      </c>
      <c r="C415" s="1" t="s">
        <v>697</v>
      </c>
      <c r="H415" s="3">
        <v>176.88</v>
      </c>
      <c r="I415" s="5"/>
      <c r="J415" s="5"/>
      <c r="K415" s="1" t="s">
        <v>698</v>
      </c>
      <c r="L415" s="5"/>
      <c r="M415" s="5"/>
      <c r="N415" s="5"/>
      <c r="P415" s="2" t="s">
        <v>132</v>
      </c>
      <c r="Q415" s="2" t="s">
        <v>133</v>
      </c>
      <c r="R415" s="2"/>
      <c r="S415" s="2"/>
      <c r="V415" s="2" t="s">
        <v>87</v>
      </c>
      <c r="X415" s="2" t="s">
        <v>62</v>
      </c>
      <c r="Y415" s="2" t="s">
        <v>699</v>
      </c>
      <c r="Z415" s="2" t="s">
        <v>37</v>
      </c>
      <c r="AA415" s="2" t="s">
        <v>500</v>
      </c>
      <c r="AD415" s="2" t="s">
        <v>700</v>
      </c>
    </row>
    <row r="416" spans="1:30" x14ac:dyDescent="0.25">
      <c r="A416" s="116" t="s">
        <v>632</v>
      </c>
      <c r="B416" s="117" t="s">
        <v>149</v>
      </c>
      <c r="C416" s="1" t="s">
        <v>701</v>
      </c>
      <c r="H416" s="3">
        <v>320.74496251412074</v>
      </c>
      <c r="I416" s="5"/>
      <c r="J416" s="5"/>
      <c r="K416" s="1" t="s">
        <v>702</v>
      </c>
      <c r="L416" s="5"/>
      <c r="N416" s="5"/>
      <c r="P416" s="2" t="s">
        <v>140</v>
      </c>
      <c r="Q416" s="2" t="s">
        <v>133</v>
      </c>
      <c r="R416" s="2"/>
      <c r="S416" s="2"/>
      <c r="T416" s="2" t="s">
        <v>145</v>
      </c>
      <c r="V416" s="2" t="s">
        <v>87</v>
      </c>
      <c r="W416" s="2" t="s">
        <v>703</v>
      </c>
      <c r="X416" s="2" t="s">
        <v>62</v>
      </c>
      <c r="Y416" s="2" t="s">
        <v>704</v>
      </c>
      <c r="Z416" s="2" t="s">
        <v>37</v>
      </c>
      <c r="AA416" s="2" t="s">
        <v>389</v>
      </c>
      <c r="AB416" s="4">
        <v>1997</v>
      </c>
      <c r="AC416" s="2" t="s">
        <v>618</v>
      </c>
      <c r="AD416" s="2" t="s">
        <v>705</v>
      </c>
    </row>
    <row r="417" spans="1:30" x14ac:dyDescent="0.25">
      <c r="A417" s="116" t="s">
        <v>632</v>
      </c>
      <c r="B417" s="117" t="s">
        <v>149</v>
      </c>
      <c r="C417" s="1" t="s">
        <v>701</v>
      </c>
      <c r="H417" s="3">
        <v>229.12716235772783</v>
      </c>
      <c r="I417" s="5"/>
      <c r="J417" s="5"/>
      <c r="K417" s="1" t="s">
        <v>706</v>
      </c>
      <c r="L417" s="5"/>
      <c r="M417" s="5"/>
      <c r="N417" s="5"/>
      <c r="P417" s="2" t="s">
        <v>132</v>
      </c>
      <c r="Q417" s="2" t="s">
        <v>133</v>
      </c>
      <c r="R417" s="2"/>
      <c r="S417" s="2"/>
      <c r="T417" s="2" t="s">
        <v>145</v>
      </c>
      <c r="V417" s="2" t="s">
        <v>87</v>
      </c>
      <c r="W417" s="2" t="s">
        <v>703</v>
      </c>
      <c r="X417" s="2" t="s">
        <v>62</v>
      </c>
      <c r="Y417" s="2" t="s">
        <v>704</v>
      </c>
      <c r="Z417" s="2" t="s">
        <v>37</v>
      </c>
      <c r="AA417" s="2" t="s">
        <v>389</v>
      </c>
      <c r="AB417" s="4">
        <v>1997</v>
      </c>
      <c r="AC417" s="2" t="s">
        <v>618</v>
      </c>
      <c r="AD417" s="2" t="s">
        <v>705</v>
      </c>
    </row>
    <row r="418" spans="1:30" x14ac:dyDescent="0.25">
      <c r="A418" s="116" t="s">
        <v>632</v>
      </c>
      <c r="B418" s="117" t="s">
        <v>26</v>
      </c>
      <c r="C418" s="1" t="s">
        <v>235</v>
      </c>
      <c r="H418" s="3">
        <v>307.23379151728574</v>
      </c>
      <c r="I418" s="5"/>
      <c r="J418" s="1" t="s">
        <v>707</v>
      </c>
      <c r="L418" s="5"/>
      <c r="N418" s="5"/>
      <c r="P418" s="2" t="s">
        <v>140</v>
      </c>
      <c r="Q418" s="2" t="s">
        <v>133</v>
      </c>
      <c r="R418" s="2"/>
      <c r="S418" s="2"/>
      <c r="T418" s="2" t="s">
        <v>207</v>
      </c>
      <c r="V418" s="2" t="s">
        <v>87</v>
      </c>
      <c r="W418" s="2" t="s">
        <v>237</v>
      </c>
      <c r="X418" s="2" t="s">
        <v>62</v>
      </c>
      <c r="Y418" s="2" t="s">
        <v>238</v>
      </c>
      <c r="Z418" s="2" t="s">
        <v>37</v>
      </c>
      <c r="AA418" s="2" t="s">
        <v>100</v>
      </c>
      <c r="AB418" s="4" t="s">
        <v>154</v>
      </c>
      <c r="AC418" s="2" t="s">
        <v>684</v>
      </c>
      <c r="AD418" s="2" t="s">
        <v>708</v>
      </c>
    </row>
    <row r="419" spans="1:30" x14ac:dyDescent="0.25">
      <c r="A419" s="116" t="s">
        <v>632</v>
      </c>
      <c r="B419" s="117" t="s">
        <v>26</v>
      </c>
      <c r="C419" s="1" t="s">
        <v>235</v>
      </c>
      <c r="H419" s="3">
        <v>166.05832429094772</v>
      </c>
      <c r="I419" s="5"/>
      <c r="J419" s="1" t="s">
        <v>709</v>
      </c>
      <c r="L419" s="5"/>
      <c r="M419" s="5"/>
      <c r="N419" s="5"/>
      <c r="P419" s="2" t="s">
        <v>132</v>
      </c>
      <c r="Q419" s="2" t="s">
        <v>133</v>
      </c>
      <c r="R419" s="2"/>
      <c r="S419" s="2"/>
      <c r="T419" s="2" t="s">
        <v>207</v>
      </c>
      <c r="V419" s="2" t="s">
        <v>87</v>
      </c>
      <c r="W419" s="2" t="s">
        <v>237</v>
      </c>
      <c r="X419" s="2" t="s">
        <v>62</v>
      </c>
      <c r="Y419" s="2" t="s">
        <v>238</v>
      </c>
      <c r="Z419" s="2" t="s">
        <v>37</v>
      </c>
      <c r="AA419" s="2" t="s">
        <v>100</v>
      </c>
      <c r="AB419" s="4" t="s">
        <v>154</v>
      </c>
      <c r="AC419" s="2" t="s">
        <v>684</v>
      </c>
      <c r="AD419" s="2" t="s">
        <v>710</v>
      </c>
    </row>
    <row r="420" spans="1:30" x14ac:dyDescent="0.25">
      <c r="A420" s="116" t="s">
        <v>632</v>
      </c>
      <c r="B420" s="117" t="s">
        <v>350</v>
      </c>
      <c r="C420" s="1" t="s">
        <v>629</v>
      </c>
      <c r="H420" s="3">
        <v>271.49784041562623</v>
      </c>
      <c r="I420" s="5"/>
      <c r="J420" s="5"/>
      <c r="K420" s="1" t="s">
        <v>711</v>
      </c>
      <c r="L420" s="5"/>
      <c r="N420" s="5"/>
      <c r="P420" s="2" t="s">
        <v>140</v>
      </c>
      <c r="Q420" s="2" t="s">
        <v>133</v>
      </c>
      <c r="R420" s="2"/>
      <c r="S420" s="2" t="s">
        <v>134</v>
      </c>
      <c r="T420" s="2" t="s">
        <v>712</v>
      </c>
      <c r="V420" s="2" t="s">
        <v>87</v>
      </c>
      <c r="X420" s="2" t="s">
        <v>62</v>
      </c>
      <c r="Y420" s="2" t="s">
        <v>704</v>
      </c>
      <c r="Z420" s="2" t="s">
        <v>37</v>
      </c>
      <c r="AA420" s="2" t="s">
        <v>389</v>
      </c>
      <c r="AB420" s="4">
        <v>1997</v>
      </c>
      <c r="AC420" s="2" t="s">
        <v>713</v>
      </c>
      <c r="AD420" s="2" t="s">
        <v>714</v>
      </c>
    </row>
    <row r="421" spans="1:30" x14ac:dyDescent="0.25">
      <c r="A421" s="116" t="s">
        <v>632</v>
      </c>
      <c r="B421" s="117" t="s">
        <v>350</v>
      </c>
      <c r="C421" s="1" t="s">
        <v>629</v>
      </c>
      <c r="H421" s="3">
        <v>282.97459885371711</v>
      </c>
      <c r="I421" s="5"/>
      <c r="J421" s="5"/>
      <c r="K421" s="1" t="s">
        <v>715</v>
      </c>
      <c r="L421" s="5"/>
      <c r="M421" s="5"/>
      <c r="N421" s="5"/>
      <c r="P421" s="2" t="s">
        <v>132</v>
      </c>
      <c r="Q421" s="2" t="s">
        <v>133</v>
      </c>
      <c r="R421" s="2"/>
      <c r="S421" s="2" t="s">
        <v>134</v>
      </c>
      <c r="T421" s="2" t="s">
        <v>712</v>
      </c>
      <c r="V421" s="2" t="s">
        <v>87</v>
      </c>
      <c r="X421" s="2" t="s">
        <v>62</v>
      </c>
      <c r="Y421" s="2" t="s">
        <v>704</v>
      </c>
      <c r="Z421" s="2" t="s">
        <v>37</v>
      </c>
      <c r="AA421" s="2" t="s">
        <v>389</v>
      </c>
      <c r="AB421" s="4">
        <v>1997</v>
      </c>
      <c r="AC421" s="2" t="s">
        <v>713</v>
      </c>
      <c r="AD421" s="2" t="s">
        <v>714</v>
      </c>
    </row>
    <row r="422" spans="1:30" x14ac:dyDescent="0.25">
      <c r="A422" s="116" t="s">
        <v>632</v>
      </c>
      <c r="B422" s="117" t="s">
        <v>350</v>
      </c>
      <c r="C422" s="1" t="s">
        <v>629</v>
      </c>
      <c r="H422" s="3">
        <v>205.97000179756407</v>
      </c>
      <c r="I422" s="5"/>
      <c r="J422" s="5"/>
      <c r="K422" s="1" t="s">
        <v>160</v>
      </c>
      <c r="L422" s="5"/>
      <c r="M422" s="5"/>
      <c r="N422" s="5"/>
      <c r="P422" s="2" t="s">
        <v>140</v>
      </c>
      <c r="Q422" s="2" t="s">
        <v>133</v>
      </c>
      <c r="R422" s="2"/>
      <c r="S422" s="146" t="s">
        <v>134</v>
      </c>
      <c r="T422" s="2" t="s">
        <v>712</v>
      </c>
      <c r="V422" s="2" t="s">
        <v>87</v>
      </c>
      <c r="X422" s="2" t="s">
        <v>62</v>
      </c>
      <c r="Y422" s="2" t="s">
        <v>704</v>
      </c>
      <c r="Z422" s="2" t="s">
        <v>37</v>
      </c>
      <c r="AA422" s="2" t="s">
        <v>389</v>
      </c>
      <c r="AB422" s="4">
        <v>1997</v>
      </c>
      <c r="AC422" s="2" t="s">
        <v>713</v>
      </c>
      <c r="AD422" s="2" t="s">
        <v>716</v>
      </c>
    </row>
    <row r="423" spans="1:30" s="115" customFormat="1" x14ac:dyDescent="0.25">
      <c r="A423" s="116" t="s">
        <v>632</v>
      </c>
      <c r="B423" s="117" t="s">
        <v>350</v>
      </c>
      <c r="C423" s="1" t="s">
        <v>629</v>
      </c>
      <c r="D423" s="128"/>
      <c r="E423" s="128"/>
      <c r="F423" s="128"/>
      <c r="G423" s="128"/>
      <c r="H423" s="129">
        <v>260.5337341397111</v>
      </c>
      <c r="I423" s="147"/>
      <c r="J423" s="147"/>
      <c r="K423" s="128" t="s">
        <v>717</v>
      </c>
      <c r="L423" s="147"/>
      <c r="M423" s="147"/>
      <c r="N423" s="147"/>
      <c r="O423" s="138"/>
      <c r="P423" s="115" t="s">
        <v>132</v>
      </c>
      <c r="Q423" s="115" t="s">
        <v>133</v>
      </c>
      <c r="S423" s="115" t="s">
        <v>134</v>
      </c>
      <c r="T423" s="115" t="s">
        <v>712</v>
      </c>
      <c r="V423" s="115" t="s">
        <v>87</v>
      </c>
      <c r="X423" s="115" t="s">
        <v>62</v>
      </c>
      <c r="Y423" s="115" t="s">
        <v>704</v>
      </c>
      <c r="Z423" s="115" t="s">
        <v>37</v>
      </c>
      <c r="AA423" s="115" t="s">
        <v>389</v>
      </c>
      <c r="AB423" s="133">
        <v>1997</v>
      </c>
      <c r="AC423" s="115" t="s">
        <v>713</v>
      </c>
      <c r="AD423" s="115" t="s">
        <v>718</v>
      </c>
    </row>
    <row r="424" spans="1:30" s="154" customFormat="1" x14ac:dyDescent="0.25">
      <c r="A424" s="148" t="s">
        <v>719</v>
      </c>
      <c r="B424" s="149" t="s">
        <v>202</v>
      </c>
      <c r="C424" s="144" t="s">
        <v>720</v>
      </c>
      <c r="D424" s="144"/>
      <c r="E424" s="144"/>
      <c r="F424" s="144"/>
      <c r="G424" s="144"/>
      <c r="H424" s="150">
        <v>239.40169049464734</v>
      </c>
      <c r="I424" s="151">
        <v>27.835529135288123</v>
      </c>
      <c r="J424" s="151"/>
      <c r="K424" s="144" t="s">
        <v>721</v>
      </c>
      <c r="L424" s="151"/>
      <c r="M424" s="151"/>
      <c r="N424" s="151"/>
      <c r="O424" s="152"/>
      <c r="P424" s="139" t="s">
        <v>140</v>
      </c>
      <c r="Q424" s="2" t="s">
        <v>133</v>
      </c>
      <c r="R424" s="139"/>
      <c r="S424" s="139" t="s">
        <v>134</v>
      </c>
      <c r="T424" s="139"/>
      <c r="U424" s="139"/>
      <c r="V424" s="139" t="s">
        <v>90</v>
      </c>
      <c r="W424" s="139"/>
      <c r="X424" s="139"/>
      <c r="Y424" s="139" t="s">
        <v>722</v>
      </c>
      <c r="Z424" s="139" t="s">
        <v>48</v>
      </c>
      <c r="AA424" s="139"/>
      <c r="AB424" s="153"/>
      <c r="AC424" s="139"/>
      <c r="AD424" s="2" t="s">
        <v>723</v>
      </c>
    </row>
    <row r="425" spans="1:30" s="134" customFormat="1" x14ac:dyDescent="0.25">
      <c r="A425" s="126" t="s">
        <v>719</v>
      </c>
      <c r="B425" s="127" t="s">
        <v>202</v>
      </c>
      <c r="C425" s="128" t="s">
        <v>720</v>
      </c>
      <c r="D425" s="128"/>
      <c r="E425" s="128"/>
      <c r="F425" s="128"/>
      <c r="G425" s="128"/>
      <c r="H425" s="129">
        <v>176.88254778202483</v>
      </c>
      <c r="I425" s="147"/>
      <c r="J425" s="147"/>
      <c r="K425" s="128"/>
      <c r="L425" s="147"/>
      <c r="M425" s="147"/>
      <c r="N425" s="147"/>
      <c r="O425" s="138"/>
      <c r="P425" s="115" t="s">
        <v>132</v>
      </c>
      <c r="Q425" s="115" t="s">
        <v>133</v>
      </c>
      <c r="R425" s="115"/>
      <c r="S425" s="115" t="s">
        <v>724</v>
      </c>
      <c r="T425" s="115"/>
      <c r="U425" s="115"/>
      <c r="V425" s="115" t="s">
        <v>90</v>
      </c>
      <c r="W425" s="115"/>
      <c r="X425" s="115"/>
      <c r="Y425" s="115" t="s">
        <v>722</v>
      </c>
      <c r="Z425" s="115" t="s">
        <v>48</v>
      </c>
      <c r="AA425" s="115"/>
      <c r="AB425" s="133"/>
      <c r="AC425" s="115"/>
      <c r="AD425" s="115" t="s">
        <v>725</v>
      </c>
    </row>
    <row r="426" spans="1:30" x14ac:dyDescent="0.25">
      <c r="A426" s="116" t="s">
        <v>726</v>
      </c>
      <c r="B426" s="117" t="s">
        <v>158</v>
      </c>
      <c r="C426" s="1" t="s">
        <v>727</v>
      </c>
      <c r="D426" s="1">
        <v>7.2999999999999995E-2</v>
      </c>
      <c r="F426" s="1" t="s">
        <v>728</v>
      </c>
      <c r="H426" s="3">
        <v>188.21</v>
      </c>
      <c r="J426" s="1" t="s">
        <v>729</v>
      </c>
      <c r="L426" s="1">
        <v>0.05</v>
      </c>
      <c r="N426" s="1" t="s">
        <v>730</v>
      </c>
      <c r="P426" s="2" t="s">
        <v>28</v>
      </c>
      <c r="Q426" s="2" t="s">
        <v>29</v>
      </c>
      <c r="R426" s="2" t="s">
        <v>30</v>
      </c>
      <c r="S426" s="2" t="s">
        <v>731</v>
      </c>
      <c r="T426" s="2" t="s">
        <v>732</v>
      </c>
      <c r="U426" s="2" t="s">
        <v>733</v>
      </c>
      <c r="V426" s="2" t="s">
        <v>87</v>
      </c>
      <c r="W426" s="2" t="s">
        <v>734</v>
      </c>
      <c r="X426" s="2" t="s">
        <v>62</v>
      </c>
      <c r="Y426" s="2" t="s">
        <v>735</v>
      </c>
      <c r="Z426" s="2" t="s">
        <v>48</v>
      </c>
      <c r="AA426" s="2" t="s">
        <v>64</v>
      </c>
      <c r="AB426" s="4">
        <v>2014</v>
      </c>
      <c r="AC426" s="2" t="s">
        <v>736</v>
      </c>
      <c r="AD426" s="2" t="s">
        <v>737</v>
      </c>
    </row>
    <row r="427" spans="1:30" x14ac:dyDescent="0.25">
      <c r="A427" s="116" t="s">
        <v>726</v>
      </c>
      <c r="B427" s="117" t="s">
        <v>158</v>
      </c>
      <c r="C427" s="1" t="s">
        <v>727</v>
      </c>
      <c r="D427" s="1">
        <v>1.2999999999999999E-2</v>
      </c>
      <c r="F427" s="1" t="s">
        <v>738</v>
      </c>
      <c r="H427" s="3">
        <v>265.37</v>
      </c>
      <c r="J427" s="1" t="s">
        <v>739</v>
      </c>
      <c r="L427" s="1">
        <v>4.0000000000000001E-3</v>
      </c>
      <c r="N427" s="1" t="s">
        <v>740</v>
      </c>
      <c r="P427" s="2" t="s">
        <v>28</v>
      </c>
      <c r="Q427" s="2" t="s">
        <v>29</v>
      </c>
      <c r="R427" s="2" t="s">
        <v>30</v>
      </c>
      <c r="S427" s="2" t="s">
        <v>731</v>
      </c>
      <c r="T427" s="2" t="s">
        <v>732</v>
      </c>
      <c r="U427" s="2" t="s">
        <v>733</v>
      </c>
      <c r="V427" s="2" t="s">
        <v>87</v>
      </c>
      <c r="W427" s="2" t="s">
        <v>734</v>
      </c>
      <c r="X427" s="2" t="s">
        <v>62</v>
      </c>
      <c r="Y427" s="2" t="s">
        <v>735</v>
      </c>
      <c r="Z427" s="2" t="s">
        <v>48</v>
      </c>
      <c r="AA427" s="2" t="s">
        <v>64</v>
      </c>
      <c r="AB427" s="4">
        <v>2014</v>
      </c>
      <c r="AC427" s="2" t="s">
        <v>736</v>
      </c>
      <c r="AD427" s="2" t="s">
        <v>741</v>
      </c>
    </row>
    <row r="428" spans="1:30" x14ac:dyDescent="0.25">
      <c r="A428" s="116" t="s">
        <v>726</v>
      </c>
      <c r="B428" s="117" t="s">
        <v>742</v>
      </c>
      <c r="C428" s="1" t="s">
        <v>743</v>
      </c>
      <c r="D428" s="1">
        <v>0.224</v>
      </c>
      <c r="F428" s="1" t="s">
        <v>744</v>
      </c>
      <c r="H428" s="3">
        <v>179.5</v>
      </c>
      <c r="J428" s="1" t="s">
        <v>745</v>
      </c>
      <c r="P428" s="2" t="s">
        <v>28</v>
      </c>
      <c r="Q428" s="2" t="s">
        <v>29</v>
      </c>
      <c r="R428" s="2" t="s">
        <v>30</v>
      </c>
      <c r="S428" s="2" t="s">
        <v>731</v>
      </c>
      <c r="T428" s="2" t="s">
        <v>732</v>
      </c>
      <c r="U428" s="2" t="s">
        <v>733</v>
      </c>
      <c r="V428" s="2" t="s">
        <v>87</v>
      </c>
      <c r="W428" s="2" t="s">
        <v>734</v>
      </c>
      <c r="X428" s="2" t="s">
        <v>62</v>
      </c>
      <c r="Y428" s="2" t="s">
        <v>746</v>
      </c>
      <c r="Z428" s="2" t="s">
        <v>48</v>
      </c>
      <c r="AA428" s="2" t="s">
        <v>64</v>
      </c>
      <c r="AB428" s="4">
        <v>2014</v>
      </c>
      <c r="AC428" s="2" t="s">
        <v>736</v>
      </c>
      <c r="AD428" s="2" t="s">
        <v>747</v>
      </c>
    </row>
    <row r="429" spans="1:30" x14ac:dyDescent="0.25">
      <c r="A429" s="116" t="s">
        <v>726</v>
      </c>
      <c r="B429" s="117" t="s">
        <v>26</v>
      </c>
      <c r="C429" s="1" t="s">
        <v>1223</v>
      </c>
      <c r="D429" s="1">
        <v>0.05</v>
      </c>
      <c r="F429" s="1" t="s">
        <v>1228</v>
      </c>
      <c r="H429" s="3">
        <v>643</v>
      </c>
      <c r="J429" s="1" t="s">
        <v>1229</v>
      </c>
      <c r="L429" s="1">
        <v>0.01</v>
      </c>
      <c r="N429" s="1" t="s">
        <v>1233</v>
      </c>
      <c r="P429" s="2" t="s">
        <v>28</v>
      </c>
      <c r="Q429" s="2" t="s">
        <v>29</v>
      </c>
      <c r="R429" s="2"/>
      <c r="S429" s="2" t="s">
        <v>85</v>
      </c>
      <c r="T429" s="2" t="s">
        <v>732</v>
      </c>
      <c r="U429" s="2" t="s">
        <v>1234</v>
      </c>
      <c r="V429" s="2" t="s">
        <v>90</v>
      </c>
      <c r="W429" s="2" t="s">
        <v>1235</v>
      </c>
      <c r="X429" s="2" t="s">
        <v>62</v>
      </c>
      <c r="Y429" s="2" t="s">
        <v>1227</v>
      </c>
      <c r="Z429" s="2" t="s">
        <v>37</v>
      </c>
      <c r="AA429" s="2" t="s">
        <v>64</v>
      </c>
      <c r="AB429" s="4">
        <v>2021</v>
      </c>
      <c r="AC429" s="2" t="s">
        <v>1236</v>
      </c>
      <c r="AD429" s="2" t="s">
        <v>549</v>
      </c>
    </row>
    <row r="430" spans="1:30" x14ac:dyDescent="0.25">
      <c r="A430" s="116" t="s">
        <v>726</v>
      </c>
      <c r="B430" s="117" t="s">
        <v>26</v>
      </c>
      <c r="C430" s="1" t="s">
        <v>1224</v>
      </c>
      <c r="D430" s="1">
        <v>1.4999999999999999E-2</v>
      </c>
      <c r="F430" s="1" t="s">
        <v>1219</v>
      </c>
      <c r="H430" s="3">
        <v>842</v>
      </c>
      <c r="I430" s="125"/>
      <c r="J430" s="1" t="s">
        <v>1220</v>
      </c>
      <c r="K430" s="125"/>
      <c r="L430" s="5">
        <v>0.01</v>
      </c>
      <c r="N430" s="1" t="s">
        <v>1222</v>
      </c>
      <c r="P430" s="2" t="s">
        <v>28</v>
      </c>
      <c r="Q430" s="2" t="s">
        <v>29</v>
      </c>
      <c r="R430" s="2"/>
      <c r="S430" s="2" t="s">
        <v>85</v>
      </c>
      <c r="T430" s="2" t="s">
        <v>1225</v>
      </c>
      <c r="U430" s="2" t="s">
        <v>1226</v>
      </c>
      <c r="V430" s="2" t="s">
        <v>807</v>
      </c>
      <c r="W430" s="2" t="s">
        <v>1217</v>
      </c>
      <c r="X430" s="2" t="s">
        <v>62</v>
      </c>
      <c r="Y430" s="2" t="s">
        <v>1208</v>
      </c>
      <c r="Z430" s="2" t="s">
        <v>37</v>
      </c>
      <c r="AA430" s="2" t="s">
        <v>49</v>
      </c>
      <c r="AB430" s="4">
        <v>2019</v>
      </c>
      <c r="AC430" s="2" t="s">
        <v>1218</v>
      </c>
      <c r="AD430" s="2" t="s">
        <v>549</v>
      </c>
    </row>
    <row r="431" spans="1:30" x14ac:dyDescent="0.25">
      <c r="A431" s="116" t="s">
        <v>726</v>
      </c>
      <c r="B431" s="117" t="s">
        <v>213</v>
      </c>
      <c r="C431" s="1" t="s">
        <v>748</v>
      </c>
      <c r="H431" s="3">
        <v>317.31108518549252</v>
      </c>
      <c r="I431" s="125">
        <v>8.3560824891463863</v>
      </c>
      <c r="K431" s="125" t="s">
        <v>749</v>
      </c>
      <c r="L431" s="5"/>
      <c r="P431" s="2" t="s">
        <v>140</v>
      </c>
      <c r="Q431" s="2" t="s">
        <v>133</v>
      </c>
      <c r="R431" s="2"/>
      <c r="S431" s="2" t="s">
        <v>134</v>
      </c>
      <c r="V431" s="2" t="s">
        <v>87</v>
      </c>
      <c r="W431" s="2" t="s">
        <v>663</v>
      </c>
      <c r="X431" s="2" t="s">
        <v>62</v>
      </c>
      <c r="Y431" s="2" t="s">
        <v>664</v>
      </c>
      <c r="Z431" s="2" t="s">
        <v>37</v>
      </c>
      <c r="AA431" s="2" t="s">
        <v>100</v>
      </c>
      <c r="AB431" s="4">
        <v>1988</v>
      </c>
      <c r="AC431" s="2" t="s">
        <v>750</v>
      </c>
      <c r="AD431" s="2" t="s">
        <v>751</v>
      </c>
    </row>
    <row r="432" spans="1:30" x14ac:dyDescent="0.25">
      <c r="A432" s="116" t="s">
        <v>726</v>
      </c>
      <c r="B432" s="117" t="s">
        <v>213</v>
      </c>
      <c r="C432" s="1" t="s">
        <v>748</v>
      </c>
      <c r="H432" s="3">
        <v>220.06459254436879</v>
      </c>
      <c r="I432" s="125">
        <v>57.231008707049369</v>
      </c>
      <c r="K432" s="125" t="s">
        <v>752</v>
      </c>
      <c r="L432" s="5"/>
      <c r="P432" s="2" t="s">
        <v>132</v>
      </c>
      <c r="Q432" s="2" t="s">
        <v>133</v>
      </c>
      <c r="R432" s="2"/>
      <c r="S432" s="2" t="s">
        <v>724</v>
      </c>
      <c r="V432" s="2" t="s">
        <v>87</v>
      </c>
      <c r="W432" s="2" t="s">
        <v>663</v>
      </c>
      <c r="X432" s="2" t="s">
        <v>62</v>
      </c>
      <c r="Y432" s="2" t="s">
        <v>664</v>
      </c>
      <c r="Z432" s="2" t="s">
        <v>37</v>
      </c>
      <c r="AA432" s="2" t="s">
        <v>100</v>
      </c>
      <c r="AB432" s="4">
        <v>1988</v>
      </c>
      <c r="AC432" s="2" t="s">
        <v>750</v>
      </c>
      <c r="AD432" s="2" t="s">
        <v>751</v>
      </c>
    </row>
    <row r="433" spans="1:30" s="122" customFormat="1" ht="15" customHeight="1" x14ac:dyDescent="0.25">
      <c r="A433" s="116" t="s">
        <v>726</v>
      </c>
      <c r="B433" s="117" t="s">
        <v>26</v>
      </c>
      <c r="C433" s="1" t="s">
        <v>753</v>
      </c>
      <c r="D433" s="1"/>
      <c r="E433" s="1"/>
      <c r="F433" s="1"/>
      <c r="G433" s="1"/>
      <c r="H433" s="1">
        <v>861.84538505239618</v>
      </c>
      <c r="I433" s="1">
        <v>302.86917079614017</v>
      </c>
      <c r="J433" s="1"/>
      <c r="K433" s="1" t="s">
        <v>754</v>
      </c>
      <c r="L433" s="1"/>
      <c r="M433" s="1"/>
      <c r="N433" s="1"/>
      <c r="O433" s="120"/>
      <c r="P433" s="2" t="s">
        <v>140</v>
      </c>
      <c r="Q433" s="2" t="s">
        <v>133</v>
      </c>
      <c r="R433" s="2"/>
      <c r="S433" s="2" t="s">
        <v>134</v>
      </c>
      <c r="T433" s="2" t="s">
        <v>207</v>
      </c>
      <c r="U433" s="2"/>
      <c r="V433" s="2" t="s">
        <v>87</v>
      </c>
      <c r="W433" s="2" t="s">
        <v>755</v>
      </c>
      <c r="X433" s="2"/>
      <c r="Y433" s="2" t="s">
        <v>756</v>
      </c>
      <c r="Z433" s="2" t="s">
        <v>37</v>
      </c>
      <c r="AA433" s="2" t="s">
        <v>136</v>
      </c>
      <c r="AB433" s="4" t="s">
        <v>757</v>
      </c>
      <c r="AC433" s="2" t="s">
        <v>758</v>
      </c>
      <c r="AD433" s="2" t="s">
        <v>759</v>
      </c>
    </row>
    <row r="434" spans="1:30" s="122" customFormat="1" ht="15" customHeight="1" x14ac:dyDescent="0.25">
      <c r="A434" s="116" t="s">
        <v>726</v>
      </c>
      <c r="B434" s="117" t="s">
        <v>26</v>
      </c>
      <c r="C434" s="1" t="s">
        <v>753</v>
      </c>
      <c r="D434" s="1"/>
      <c r="E434" s="1"/>
      <c r="F434" s="1"/>
      <c r="G434" s="1"/>
      <c r="H434" s="1">
        <v>301.54299787397656</v>
      </c>
      <c r="I434" s="1">
        <v>70.099819291262378</v>
      </c>
      <c r="J434" s="1"/>
      <c r="K434" s="1" t="s">
        <v>760</v>
      </c>
      <c r="L434" s="1"/>
      <c r="M434" s="1"/>
      <c r="N434" s="1"/>
      <c r="O434" s="120"/>
      <c r="P434" s="2" t="s">
        <v>132</v>
      </c>
      <c r="Q434" s="2" t="s">
        <v>133</v>
      </c>
      <c r="R434" s="2"/>
      <c r="S434" s="2" t="s">
        <v>134</v>
      </c>
      <c r="T434" s="2" t="s">
        <v>207</v>
      </c>
      <c r="U434" s="2"/>
      <c r="V434" s="2" t="s">
        <v>87</v>
      </c>
      <c r="W434" s="2" t="s">
        <v>755</v>
      </c>
      <c r="X434" s="2"/>
      <c r="Y434" s="2" t="s">
        <v>756</v>
      </c>
      <c r="Z434" s="2" t="s">
        <v>37</v>
      </c>
      <c r="AA434" s="2" t="s">
        <v>136</v>
      </c>
      <c r="AB434" s="4" t="s">
        <v>757</v>
      </c>
      <c r="AC434" s="2" t="s">
        <v>758</v>
      </c>
      <c r="AD434" s="2" t="s">
        <v>761</v>
      </c>
    </row>
    <row r="435" spans="1:30" s="122" customFormat="1" ht="15" customHeight="1" x14ac:dyDescent="0.25">
      <c r="A435" s="116" t="s">
        <v>726</v>
      </c>
      <c r="B435" s="117" t="s">
        <v>26</v>
      </c>
      <c r="C435" s="1" t="s">
        <v>753</v>
      </c>
      <c r="D435" s="1"/>
      <c r="E435" s="1"/>
      <c r="F435" s="1"/>
      <c r="G435" s="1"/>
      <c r="H435" s="1">
        <v>553.4268622383787</v>
      </c>
      <c r="I435" s="1">
        <v>132.78295595642666</v>
      </c>
      <c r="J435" s="1"/>
      <c r="K435" s="1" t="s">
        <v>762</v>
      </c>
      <c r="L435" s="1"/>
      <c r="M435" s="1"/>
      <c r="N435" s="1"/>
      <c r="O435" s="120"/>
      <c r="P435" s="2" t="s">
        <v>140</v>
      </c>
      <c r="Q435" s="2" t="s">
        <v>133</v>
      </c>
      <c r="R435" s="2"/>
      <c r="S435" s="2" t="s">
        <v>134</v>
      </c>
      <c r="T435" s="2" t="s">
        <v>207</v>
      </c>
      <c r="U435" s="2"/>
      <c r="V435" s="2" t="s">
        <v>87</v>
      </c>
      <c r="W435" s="2" t="s">
        <v>755</v>
      </c>
      <c r="X435" s="2"/>
      <c r="Y435" s="2" t="s">
        <v>756</v>
      </c>
      <c r="Z435" s="2" t="s">
        <v>37</v>
      </c>
      <c r="AA435" s="2" t="s">
        <v>500</v>
      </c>
      <c r="AB435" s="4" t="s">
        <v>757</v>
      </c>
      <c r="AC435" s="2" t="s">
        <v>665</v>
      </c>
      <c r="AD435" s="2" t="s">
        <v>763</v>
      </c>
    </row>
    <row r="436" spans="1:30" s="122" customFormat="1" x14ac:dyDescent="0.25">
      <c r="A436" s="116" t="s">
        <v>726</v>
      </c>
      <c r="B436" s="117" t="s">
        <v>26</v>
      </c>
      <c r="C436" s="1" t="s">
        <v>753</v>
      </c>
      <c r="D436" s="1"/>
      <c r="E436" s="1"/>
      <c r="F436" s="1"/>
      <c r="G436" s="1"/>
      <c r="H436" s="1">
        <v>379.09113159919076</v>
      </c>
      <c r="I436" s="1" t="s">
        <v>764</v>
      </c>
      <c r="J436" s="1"/>
      <c r="K436" s="1" t="s">
        <v>764</v>
      </c>
      <c r="L436" s="1"/>
      <c r="M436" s="1"/>
      <c r="N436" s="1"/>
      <c r="O436" s="120"/>
      <c r="P436" s="2" t="s">
        <v>132</v>
      </c>
      <c r="Q436" s="2" t="s">
        <v>133</v>
      </c>
      <c r="R436" s="2"/>
      <c r="S436" s="2" t="s">
        <v>134</v>
      </c>
      <c r="T436" s="2" t="s">
        <v>207</v>
      </c>
      <c r="U436" s="2"/>
      <c r="V436" s="2" t="s">
        <v>87</v>
      </c>
      <c r="W436" s="2" t="s">
        <v>755</v>
      </c>
      <c r="X436" s="2"/>
      <c r="Y436" s="2" t="s">
        <v>756</v>
      </c>
      <c r="Z436" s="2" t="s">
        <v>37</v>
      </c>
      <c r="AA436" s="2" t="s">
        <v>500</v>
      </c>
      <c r="AB436" s="4" t="s">
        <v>757</v>
      </c>
      <c r="AC436" s="2" t="s">
        <v>665</v>
      </c>
      <c r="AD436" s="2" t="s">
        <v>765</v>
      </c>
    </row>
    <row r="437" spans="1:30" x14ac:dyDescent="0.25">
      <c r="A437" s="116" t="s">
        <v>726</v>
      </c>
      <c r="B437" s="117" t="s">
        <v>766</v>
      </c>
      <c r="C437" s="1" t="s">
        <v>767</v>
      </c>
      <c r="H437" s="3">
        <v>381.87860392954639</v>
      </c>
      <c r="I437" s="125"/>
      <c r="K437" s="125" t="s">
        <v>768</v>
      </c>
      <c r="L437" s="5"/>
      <c r="P437" s="2" t="s">
        <v>140</v>
      </c>
      <c r="Q437" s="2" t="s">
        <v>133</v>
      </c>
      <c r="R437" s="2"/>
      <c r="S437" s="2" t="s">
        <v>134</v>
      </c>
      <c r="V437" s="2" t="s">
        <v>769</v>
      </c>
      <c r="W437" s="2" t="s">
        <v>770</v>
      </c>
      <c r="X437" s="2" t="s">
        <v>62</v>
      </c>
      <c r="Y437" s="2" t="s">
        <v>771</v>
      </c>
      <c r="Z437" s="2" t="s">
        <v>48</v>
      </c>
      <c r="AD437" s="2" t="s">
        <v>772</v>
      </c>
    </row>
    <row r="438" spans="1:30" x14ac:dyDescent="0.25">
      <c r="A438" s="116" t="s">
        <v>726</v>
      </c>
      <c r="B438" s="117" t="s">
        <v>766</v>
      </c>
      <c r="C438" s="1" t="s">
        <v>767</v>
      </c>
      <c r="H438" s="3">
        <v>291.28556998412586</v>
      </c>
      <c r="I438" s="125"/>
      <c r="K438" s="125" t="s">
        <v>160</v>
      </c>
      <c r="L438" s="5"/>
      <c r="P438" s="2" t="s">
        <v>132</v>
      </c>
      <c r="Q438" s="2" t="s">
        <v>133</v>
      </c>
      <c r="R438" s="2"/>
      <c r="S438" s="2" t="s">
        <v>134</v>
      </c>
      <c r="V438" s="2" t="s">
        <v>769</v>
      </c>
      <c r="W438" s="2" t="s">
        <v>770</v>
      </c>
      <c r="X438" s="2" t="s">
        <v>62</v>
      </c>
      <c r="Y438" s="2" t="s">
        <v>771</v>
      </c>
      <c r="Z438" s="2" t="s">
        <v>48</v>
      </c>
      <c r="AD438" s="2" t="s">
        <v>773</v>
      </c>
    </row>
    <row r="439" spans="1:30" x14ac:dyDescent="0.25">
      <c r="A439" s="116" t="s">
        <v>726</v>
      </c>
      <c r="B439" s="117" t="s">
        <v>774</v>
      </c>
      <c r="C439" s="1" t="s">
        <v>775</v>
      </c>
      <c r="H439" s="3">
        <v>159.5436773560555</v>
      </c>
      <c r="I439" s="125"/>
      <c r="K439" s="125" t="s">
        <v>776</v>
      </c>
      <c r="L439" s="5"/>
      <c r="P439" s="2" t="s">
        <v>140</v>
      </c>
      <c r="Q439" s="2" t="s">
        <v>133</v>
      </c>
      <c r="R439" s="2"/>
      <c r="S439" s="2" t="s">
        <v>134</v>
      </c>
      <c r="V439" s="2" t="s">
        <v>87</v>
      </c>
      <c r="W439" s="2" t="s">
        <v>777</v>
      </c>
      <c r="X439" s="2" t="s">
        <v>62</v>
      </c>
      <c r="Y439" s="2" t="s">
        <v>778</v>
      </c>
      <c r="Z439" s="2" t="s">
        <v>48</v>
      </c>
      <c r="AD439" s="2" t="s">
        <v>779</v>
      </c>
    </row>
    <row r="440" spans="1:30" x14ac:dyDescent="0.25">
      <c r="A440" s="116" t="s">
        <v>726</v>
      </c>
      <c r="B440" s="117" t="s">
        <v>774</v>
      </c>
      <c r="C440" s="1" t="s">
        <v>775</v>
      </c>
      <c r="H440" s="3">
        <v>156.18448688420025</v>
      </c>
      <c r="I440" s="125"/>
      <c r="K440" s="125" t="s">
        <v>780</v>
      </c>
      <c r="L440" s="5"/>
      <c r="P440" s="2" t="s">
        <v>132</v>
      </c>
      <c r="Q440" s="2" t="s">
        <v>133</v>
      </c>
      <c r="R440" s="2"/>
      <c r="S440" s="2" t="s">
        <v>134</v>
      </c>
      <c r="V440" s="2" t="s">
        <v>87</v>
      </c>
      <c r="W440" s="2" t="s">
        <v>777</v>
      </c>
      <c r="X440" s="2" t="s">
        <v>62</v>
      </c>
      <c r="Y440" s="2" t="s">
        <v>778</v>
      </c>
      <c r="Z440" s="2" t="s">
        <v>48</v>
      </c>
      <c r="AD440" s="2" t="s">
        <v>779</v>
      </c>
    </row>
    <row r="441" spans="1:30" x14ac:dyDescent="0.25">
      <c r="A441" s="116" t="s">
        <v>726</v>
      </c>
      <c r="B441" s="117" t="s">
        <v>26</v>
      </c>
      <c r="C441" s="1" t="s">
        <v>781</v>
      </c>
      <c r="H441" s="3">
        <v>272.46324262126512</v>
      </c>
      <c r="I441" s="125">
        <v>51.50918073105084</v>
      </c>
      <c r="K441" s="125" t="s">
        <v>782</v>
      </c>
      <c r="L441" s="5"/>
      <c r="P441" s="2" t="s">
        <v>140</v>
      </c>
      <c r="Q441" s="2" t="s">
        <v>133</v>
      </c>
      <c r="R441" s="2"/>
      <c r="S441" s="2" t="s">
        <v>134</v>
      </c>
      <c r="V441" s="2" t="s">
        <v>783</v>
      </c>
      <c r="W441" s="2" t="s">
        <v>784</v>
      </c>
      <c r="X441" s="2" t="s">
        <v>46</v>
      </c>
      <c r="Y441" s="2" t="s">
        <v>47</v>
      </c>
      <c r="Z441" s="2" t="s">
        <v>48</v>
      </c>
      <c r="AA441" s="2" t="s">
        <v>100</v>
      </c>
      <c r="AB441" s="4" t="s">
        <v>785</v>
      </c>
      <c r="AC441" s="2" t="s">
        <v>92</v>
      </c>
      <c r="AD441" s="2" t="s">
        <v>786</v>
      </c>
    </row>
    <row r="442" spans="1:30" x14ac:dyDescent="0.25">
      <c r="A442" s="116" t="s">
        <v>726</v>
      </c>
      <c r="B442" s="117" t="s">
        <v>26</v>
      </c>
      <c r="C442" s="1" t="s">
        <v>781</v>
      </c>
      <c r="H442" s="3">
        <v>201.5685184459067</v>
      </c>
      <c r="I442" s="125">
        <v>31.284804993938906</v>
      </c>
      <c r="K442" s="125" t="s">
        <v>787</v>
      </c>
      <c r="L442" s="5"/>
      <c r="P442" s="2" t="s">
        <v>132</v>
      </c>
      <c r="Q442" s="2" t="s">
        <v>133</v>
      </c>
      <c r="R442" s="2"/>
      <c r="S442" s="2" t="s">
        <v>724</v>
      </c>
      <c r="V442" s="2" t="s">
        <v>783</v>
      </c>
      <c r="W442" s="2" t="s">
        <v>788</v>
      </c>
      <c r="X442" s="2" t="s">
        <v>46</v>
      </c>
      <c r="Y442" s="2" t="s">
        <v>47</v>
      </c>
      <c r="Z442" s="2" t="s">
        <v>48</v>
      </c>
      <c r="AA442" s="2" t="s">
        <v>100</v>
      </c>
      <c r="AB442" s="4" t="s">
        <v>785</v>
      </c>
      <c r="AC442" s="2" t="s">
        <v>92</v>
      </c>
      <c r="AD442" s="2" t="s">
        <v>786</v>
      </c>
    </row>
    <row r="443" spans="1:30" x14ac:dyDescent="0.25">
      <c r="A443" s="116" t="s">
        <v>726</v>
      </c>
      <c r="B443" s="117" t="s">
        <v>26</v>
      </c>
      <c r="C443" s="1" t="s">
        <v>576</v>
      </c>
      <c r="H443" s="3">
        <v>486.32479079903339</v>
      </c>
      <c r="K443" s="1" t="s">
        <v>789</v>
      </c>
      <c r="L443" s="5"/>
      <c r="P443" s="2" t="s">
        <v>140</v>
      </c>
      <c r="Q443" s="2" t="s">
        <v>133</v>
      </c>
      <c r="R443" s="2"/>
      <c r="S443" s="2" t="s">
        <v>134</v>
      </c>
      <c r="V443" s="2" t="s">
        <v>769</v>
      </c>
      <c r="W443" s="2" t="s">
        <v>790</v>
      </c>
      <c r="X443" s="2" t="s">
        <v>62</v>
      </c>
      <c r="Y443" s="2" t="s">
        <v>791</v>
      </c>
      <c r="Z443" s="2" t="s">
        <v>48</v>
      </c>
      <c r="AA443" s="2" t="s">
        <v>100</v>
      </c>
      <c r="AB443" s="4" t="s">
        <v>792</v>
      </c>
      <c r="AD443" s="2" t="s">
        <v>793</v>
      </c>
    </row>
    <row r="444" spans="1:30" x14ac:dyDescent="0.25">
      <c r="A444" s="116" t="s">
        <v>726</v>
      </c>
      <c r="B444" s="117" t="s">
        <v>26</v>
      </c>
      <c r="C444" s="1" t="s">
        <v>576</v>
      </c>
      <c r="H444" s="3">
        <v>249.08748643642159</v>
      </c>
      <c r="I444" s="125"/>
      <c r="K444" s="125" t="s">
        <v>794</v>
      </c>
      <c r="L444" s="5"/>
      <c r="P444" s="2" t="s">
        <v>132</v>
      </c>
      <c r="Q444" s="2" t="s">
        <v>133</v>
      </c>
      <c r="R444" s="2"/>
      <c r="S444" s="2" t="s">
        <v>134</v>
      </c>
      <c r="V444" s="2" t="s">
        <v>769</v>
      </c>
      <c r="W444" s="2" t="s">
        <v>790</v>
      </c>
      <c r="X444" s="2" t="s">
        <v>62</v>
      </c>
      <c r="Y444" s="2" t="s">
        <v>791</v>
      </c>
      <c r="Z444" s="2" t="s">
        <v>48</v>
      </c>
      <c r="AA444" s="2" t="s">
        <v>100</v>
      </c>
      <c r="AB444" s="4" t="s">
        <v>795</v>
      </c>
      <c r="AD444" s="2" t="s">
        <v>796</v>
      </c>
    </row>
    <row r="445" spans="1:30" s="122" customFormat="1" x14ac:dyDescent="0.25">
      <c r="A445" s="116" t="s">
        <v>726</v>
      </c>
      <c r="B445" s="117" t="s">
        <v>75</v>
      </c>
      <c r="C445" s="1" t="s">
        <v>797</v>
      </c>
      <c r="D445" s="1"/>
      <c r="E445" s="1"/>
      <c r="F445" s="1"/>
      <c r="G445" s="1"/>
      <c r="H445" s="3">
        <v>469.12</v>
      </c>
      <c r="I445" s="125"/>
      <c r="J445" s="1"/>
      <c r="K445" s="125"/>
      <c r="L445" s="5"/>
      <c r="M445" s="1"/>
      <c r="N445" s="1"/>
      <c r="O445" s="120" t="s">
        <v>798</v>
      </c>
      <c r="P445" s="2" t="s">
        <v>132</v>
      </c>
      <c r="Q445" s="2" t="s">
        <v>133</v>
      </c>
      <c r="R445" s="2"/>
      <c r="S445" s="2" t="s">
        <v>134</v>
      </c>
      <c r="T445" s="2" t="s">
        <v>207</v>
      </c>
      <c r="U445" s="2"/>
      <c r="V445" s="2" t="s">
        <v>799</v>
      </c>
      <c r="W445" s="2" t="s">
        <v>800</v>
      </c>
      <c r="X445" s="2"/>
      <c r="Y445" s="2" t="s">
        <v>801</v>
      </c>
      <c r="Z445" s="2" t="s">
        <v>37</v>
      </c>
      <c r="AA445" s="2" t="s">
        <v>802</v>
      </c>
      <c r="AB445" s="4">
        <v>2008</v>
      </c>
      <c r="AC445" s="2" t="s">
        <v>803</v>
      </c>
      <c r="AD445" s="2" t="s">
        <v>804</v>
      </c>
    </row>
    <row r="446" spans="1:30" x14ac:dyDescent="0.25">
      <c r="A446" s="116" t="s">
        <v>726</v>
      </c>
      <c r="B446" s="117" t="s">
        <v>26</v>
      </c>
      <c r="C446" s="1" t="s">
        <v>805</v>
      </c>
      <c r="H446" s="3">
        <v>1051.002173743813</v>
      </c>
      <c r="I446" s="125"/>
      <c r="K446" s="125" t="s">
        <v>806</v>
      </c>
      <c r="L446" s="5"/>
      <c r="P446" s="2" t="s">
        <v>140</v>
      </c>
      <c r="Q446" s="2" t="s">
        <v>133</v>
      </c>
      <c r="R446" s="2"/>
      <c r="S446" s="2" t="s">
        <v>134</v>
      </c>
      <c r="V446" s="2" t="s">
        <v>807</v>
      </c>
      <c r="W446" s="2" t="s">
        <v>808</v>
      </c>
      <c r="X446" s="2" t="s">
        <v>62</v>
      </c>
      <c r="Y446" s="2" t="s">
        <v>809</v>
      </c>
      <c r="Z446" s="2" t="s">
        <v>37</v>
      </c>
      <c r="AA446" s="2" t="s">
        <v>100</v>
      </c>
      <c r="AB446" s="4" t="s">
        <v>625</v>
      </c>
      <c r="AC446" s="2" t="s">
        <v>810</v>
      </c>
      <c r="AD446" s="2" t="s">
        <v>147</v>
      </c>
    </row>
    <row r="447" spans="1:30" x14ac:dyDescent="0.25">
      <c r="A447" s="116" t="s">
        <v>726</v>
      </c>
      <c r="B447" s="117" t="s">
        <v>26</v>
      </c>
      <c r="C447" s="1" t="s">
        <v>805</v>
      </c>
      <c r="H447" s="3">
        <v>766.87530423222813</v>
      </c>
      <c r="I447" s="125"/>
      <c r="K447" s="125" t="s">
        <v>811</v>
      </c>
      <c r="L447" s="5"/>
      <c r="P447" s="2" t="s">
        <v>132</v>
      </c>
      <c r="Q447" s="2" t="s">
        <v>133</v>
      </c>
      <c r="R447" s="2"/>
      <c r="S447" s="2" t="s">
        <v>134</v>
      </c>
      <c r="V447" s="2" t="s">
        <v>807</v>
      </c>
      <c r="W447" s="2" t="s">
        <v>808</v>
      </c>
      <c r="X447" s="2" t="s">
        <v>62</v>
      </c>
      <c r="Y447" s="2" t="s">
        <v>809</v>
      </c>
      <c r="Z447" s="2" t="s">
        <v>37</v>
      </c>
      <c r="AA447" s="2" t="s">
        <v>100</v>
      </c>
      <c r="AB447" s="4" t="s">
        <v>625</v>
      </c>
      <c r="AC447" s="2" t="s">
        <v>810</v>
      </c>
      <c r="AD447" s="2" t="s">
        <v>147</v>
      </c>
    </row>
    <row r="448" spans="1:30" x14ac:dyDescent="0.25">
      <c r="A448" s="116" t="s">
        <v>726</v>
      </c>
      <c r="B448" s="117" t="s">
        <v>26</v>
      </c>
      <c r="C448" s="1" t="s">
        <v>812</v>
      </c>
      <c r="H448" s="3">
        <v>356.00650190826502</v>
      </c>
      <c r="I448" s="125"/>
      <c r="K448" s="125" t="s">
        <v>160</v>
      </c>
      <c r="L448" s="5"/>
      <c r="P448" s="2" t="s">
        <v>140</v>
      </c>
      <c r="Q448" s="2" t="s">
        <v>133</v>
      </c>
      <c r="R448" s="2"/>
      <c r="S448" s="2" t="s">
        <v>134</v>
      </c>
      <c r="V448" s="2" t="s">
        <v>87</v>
      </c>
      <c r="W448" s="2" t="s">
        <v>813</v>
      </c>
      <c r="X448" s="2" t="s">
        <v>62</v>
      </c>
      <c r="Y448" s="2" t="s">
        <v>814</v>
      </c>
      <c r="Z448" s="2" t="s">
        <v>48</v>
      </c>
      <c r="AA448" s="2" t="s">
        <v>100</v>
      </c>
      <c r="AB448" s="4" t="s">
        <v>815</v>
      </c>
      <c r="AC448" s="2" t="s">
        <v>816</v>
      </c>
      <c r="AD448" s="2" t="s">
        <v>147</v>
      </c>
    </row>
    <row r="449" spans="1:30" x14ac:dyDescent="0.25">
      <c r="A449" s="116" t="s">
        <v>726</v>
      </c>
      <c r="B449" s="117" t="s">
        <v>26</v>
      </c>
      <c r="C449" s="1" t="s">
        <v>812</v>
      </c>
      <c r="H449" s="3">
        <v>285.77177984878153</v>
      </c>
      <c r="I449" s="125"/>
      <c r="K449" s="125" t="s">
        <v>160</v>
      </c>
      <c r="L449" s="5"/>
      <c r="P449" s="2" t="s">
        <v>132</v>
      </c>
      <c r="Q449" s="2" t="s">
        <v>133</v>
      </c>
      <c r="R449" s="2"/>
      <c r="S449" s="2" t="s">
        <v>134</v>
      </c>
      <c r="V449" s="2" t="s">
        <v>87</v>
      </c>
      <c r="W449" s="2" t="s">
        <v>813</v>
      </c>
      <c r="X449" s="2" t="s">
        <v>62</v>
      </c>
      <c r="Y449" s="2" t="s">
        <v>814</v>
      </c>
      <c r="Z449" s="2" t="s">
        <v>48</v>
      </c>
      <c r="AA449" s="2" t="s">
        <v>100</v>
      </c>
      <c r="AB449" s="4" t="s">
        <v>815</v>
      </c>
      <c r="AC449" s="2" t="s">
        <v>816</v>
      </c>
      <c r="AD449" s="2" t="s">
        <v>147</v>
      </c>
    </row>
    <row r="450" spans="1:30" x14ac:dyDescent="0.25">
      <c r="A450" s="116" t="s">
        <v>726</v>
      </c>
      <c r="B450" s="117" t="s">
        <v>26</v>
      </c>
      <c r="C450" s="1" t="s">
        <v>812</v>
      </c>
      <c r="H450" s="3">
        <v>266.57006536334552</v>
      </c>
      <c r="I450" s="125"/>
      <c r="K450" s="125" t="s">
        <v>160</v>
      </c>
      <c r="L450" s="5"/>
      <c r="P450" s="2" t="s">
        <v>140</v>
      </c>
      <c r="Q450" s="2" t="s">
        <v>133</v>
      </c>
      <c r="R450" s="2"/>
      <c r="S450" s="2" t="s">
        <v>134</v>
      </c>
      <c r="V450" s="2" t="s">
        <v>87</v>
      </c>
      <c r="W450" s="2" t="s">
        <v>813</v>
      </c>
      <c r="X450" s="2" t="s">
        <v>62</v>
      </c>
      <c r="Y450" s="2" t="s">
        <v>814</v>
      </c>
      <c r="Z450" s="2" t="s">
        <v>48</v>
      </c>
      <c r="AA450" s="2" t="s">
        <v>100</v>
      </c>
      <c r="AB450" s="4" t="s">
        <v>817</v>
      </c>
      <c r="AC450" s="2" t="s">
        <v>816</v>
      </c>
      <c r="AD450" s="2" t="s">
        <v>147</v>
      </c>
    </row>
    <row r="451" spans="1:30" x14ac:dyDescent="0.25">
      <c r="A451" s="116" t="s">
        <v>726</v>
      </c>
      <c r="B451" s="117" t="s">
        <v>26</v>
      </c>
      <c r="C451" s="1" t="s">
        <v>812</v>
      </c>
      <c r="H451" s="3">
        <v>219.6745146029819</v>
      </c>
      <c r="I451" s="125"/>
      <c r="K451" s="125" t="s">
        <v>160</v>
      </c>
      <c r="L451" s="5"/>
      <c r="P451" s="2" t="s">
        <v>132</v>
      </c>
      <c r="Q451" s="2" t="s">
        <v>133</v>
      </c>
      <c r="R451" s="2"/>
      <c r="S451" s="2" t="s">
        <v>134</v>
      </c>
      <c r="V451" s="2" t="s">
        <v>87</v>
      </c>
      <c r="W451" s="2" t="s">
        <v>813</v>
      </c>
      <c r="X451" s="2" t="s">
        <v>62</v>
      </c>
      <c r="Y451" s="2" t="s">
        <v>814</v>
      </c>
      <c r="Z451" s="2" t="s">
        <v>48</v>
      </c>
      <c r="AA451" s="2" t="s">
        <v>100</v>
      </c>
      <c r="AB451" s="4" t="s">
        <v>817</v>
      </c>
      <c r="AC451" s="2" t="s">
        <v>816</v>
      </c>
      <c r="AD451" s="2" t="s">
        <v>147</v>
      </c>
    </row>
    <row r="452" spans="1:30" x14ac:dyDescent="0.25">
      <c r="A452" s="116" t="s">
        <v>726</v>
      </c>
      <c r="B452" s="117" t="s">
        <v>26</v>
      </c>
      <c r="C452" s="1" t="s">
        <v>595</v>
      </c>
      <c r="H452" s="3">
        <v>331.3173293758781</v>
      </c>
      <c r="I452" s="125"/>
      <c r="K452" s="125" t="s">
        <v>818</v>
      </c>
      <c r="L452" s="5"/>
      <c r="P452" s="2" t="s">
        <v>140</v>
      </c>
      <c r="Q452" s="2" t="s">
        <v>133</v>
      </c>
      <c r="R452" s="2"/>
      <c r="S452" s="2" t="s">
        <v>134</v>
      </c>
      <c r="V452" s="2" t="s">
        <v>87</v>
      </c>
      <c r="W452" s="2" t="s">
        <v>597</v>
      </c>
      <c r="X452" s="2" t="s">
        <v>62</v>
      </c>
      <c r="Y452" s="2" t="s">
        <v>598</v>
      </c>
      <c r="Z452" s="2" t="s">
        <v>37</v>
      </c>
      <c r="AA452" s="2" t="s">
        <v>599</v>
      </c>
      <c r="AB452" s="143" t="s">
        <v>600</v>
      </c>
      <c r="AC452" s="2" t="s">
        <v>601</v>
      </c>
      <c r="AD452" s="2" t="s">
        <v>147</v>
      </c>
    </row>
    <row r="453" spans="1:30" x14ac:dyDescent="0.25">
      <c r="A453" s="116" t="s">
        <v>726</v>
      </c>
      <c r="B453" s="117" t="s">
        <v>26</v>
      </c>
      <c r="C453" s="1" t="s">
        <v>595</v>
      </c>
      <c r="H453" s="3">
        <v>280.14949051337538</v>
      </c>
      <c r="I453" s="125"/>
      <c r="K453" s="125" t="s">
        <v>819</v>
      </c>
      <c r="L453" s="5"/>
      <c r="P453" s="2" t="s">
        <v>132</v>
      </c>
      <c r="Q453" s="2" t="s">
        <v>133</v>
      </c>
      <c r="R453" s="2"/>
      <c r="S453" s="2" t="s">
        <v>134</v>
      </c>
      <c r="V453" s="2" t="s">
        <v>87</v>
      </c>
      <c r="W453" s="2" t="s">
        <v>597</v>
      </c>
      <c r="X453" s="2" t="s">
        <v>62</v>
      </c>
      <c r="Y453" s="2" t="s">
        <v>598</v>
      </c>
      <c r="Z453" s="2" t="s">
        <v>37</v>
      </c>
      <c r="AA453" s="2" t="s">
        <v>599</v>
      </c>
      <c r="AB453" s="143" t="s">
        <v>600</v>
      </c>
      <c r="AC453" s="2" t="s">
        <v>601</v>
      </c>
      <c r="AD453" s="2" t="s">
        <v>147</v>
      </c>
    </row>
    <row r="454" spans="1:30" x14ac:dyDescent="0.25">
      <c r="A454" s="116" t="s">
        <v>726</v>
      </c>
      <c r="B454" s="117" t="s">
        <v>26</v>
      </c>
      <c r="C454" s="1" t="s">
        <v>679</v>
      </c>
      <c r="H454" s="3">
        <v>316.58467015263739</v>
      </c>
      <c r="I454" s="125"/>
      <c r="K454" s="125" t="s">
        <v>820</v>
      </c>
      <c r="L454" s="5"/>
      <c r="P454" s="2" t="s">
        <v>140</v>
      </c>
      <c r="Q454" s="2" t="s">
        <v>133</v>
      </c>
      <c r="R454" s="2"/>
      <c r="S454" s="2" t="s">
        <v>134</v>
      </c>
      <c r="V454" s="2" t="s">
        <v>87</v>
      </c>
      <c r="W454" s="2" t="s">
        <v>681</v>
      </c>
      <c r="X454" s="2" t="s">
        <v>62</v>
      </c>
      <c r="Y454" s="2" t="s">
        <v>821</v>
      </c>
      <c r="Z454" s="2" t="s">
        <v>37</v>
      </c>
      <c r="AA454" s="2" t="s">
        <v>100</v>
      </c>
      <c r="AB454" s="4" t="s">
        <v>683</v>
      </c>
      <c r="AC454" s="2" t="s">
        <v>684</v>
      </c>
      <c r="AD454" s="2" t="s">
        <v>147</v>
      </c>
    </row>
    <row r="455" spans="1:30" ht="17.45" customHeight="1" x14ac:dyDescent="0.25">
      <c r="A455" s="116" t="s">
        <v>726</v>
      </c>
      <c r="B455" s="117" t="s">
        <v>26</v>
      </c>
      <c r="C455" s="1" t="s">
        <v>679</v>
      </c>
      <c r="H455" s="3">
        <v>363.37801888119293</v>
      </c>
      <c r="I455" s="125"/>
      <c r="K455" s="125" t="s">
        <v>822</v>
      </c>
      <c r="L455" s="5"/>
      <c r="P455" s="2" t="s">
        <v>132</v>
      </c>
      <c r="Q455" s="2" t="s">
        <v>133</v>
      </c>
      <c r="R455" s="2"/>
      <c r="S455" s="2" t="s">
        <v>134</v>
      </c>
      <c r="V455" s="2" t="s">
        <v>87</v>
      </c>
      <c r="W455" s="2" t="s">
        <v>681</v>
      </c>
      <c r="X455" s="2" t="s">
        <v>62</v>
      </c>
      <c r="Y455" s="2" t="s">
        <v>821</v>
      </c>
      <c r="Z455" s="2" t="s">
        <v>37</v>
      </c>
      <c r="AA455" s="2" t="s">
        <v>100</v>
      </c>
      <c r="AB455" s="4" t="s">
        <v>683</v>
      </c>
      <c r="AC455" s="2" t="s">
        <v>684</v>
      </c>
      <c r="AD455" s="2" t="s">
        <v>147</v>
      </c>
    </row>
    <row r="456" spans="1:30" x14ac:dyDescent="0.25">
      <c r="A456" s="116" t="s">
        <v>726</v>
      </c>
      <c r="B456" s="117" t="s">
        <v>823</v>
      </c>
      <c r="C456" s="1" t="s">
        <v>686</v>
      </c>
      <c r="H456" s="3">
        <v>611.43956525302258</v>
      </c>
      <c r="I456" s="125"/>
      <c r="K456" s="125" t="s">
        <v>824</v>
      </c>
      <c r="L456" s="5"/>
      <c r="P456" s="2" t="s">
        <v>140</v>
      </c>
      <c r="Q456" s="2" t="s">
        <v>133</v>
      </c>
      <c r="R456" s="2"/>
      <c r="S456" s="2" t="s">
        <v>134</v>
      </c>
      <c r="V456" s="2" t="s">
        <v>87</v>
      </c>
      <c r="W456" s="2" t="s">
        <v>575</v>
      </c>
      <c r="X456" s="2" t="s">
        <v>62</v>
      </c>
      <c r="Y456" s="2" t="s">
        <v>688</v>
      </c>
      <c r="Z456" s="2" t="s">
        <v>37</v>
      </c>
      <c r="AD456" s="2" t="s">
        <v>825</v>
      </c>
    </row>
    <row r="457" spans="1:30" x14ac:dyDescent="0.25">
      <c r="A457" s="116" t="s">
        <v>726</v>
      </c>
      <c r="B457" s="117" t="s">
        <v>823</v>
      </c>
      <c r="C457" s="1" t="s">
        <v>686</v>
      </c>
      <c r="H457" s="3">
        <v>580.29100934046699</v>
      </c>
      <c r="I457" s="125"/>
      <c r="K457" s="125" t="s">
        <v>826</v>
      </c>
      <c r="L457" s="5"/>
      <c r="P457" s="2" t="s">
        <v>132</v>
      </c>
      <c r="Q457" s="2" t="s">
        <v>133</v>
      </c>
      <c r="R457" s="2"/>
      <c r="S457" s="2" t="s">
        <v>134</v>
      </c>
      <c r="V457" s="2" t="s">
        <v>87</v>
      </c>
      <c r="W457" s="2" t="s">
        <v>575</v>
      </c>
      <c r="X457" s="2" t="s">
        <v>62</v>
      </c>
      <c r="Y457" s="2" t="s">
        <v>688</v>
      </c>
      <c r="Z457" s="2" t="s">
        <v>37</v>
      </c>
      <c r="AD457" s="2" t="s">
        <v>827</v>
      </c>
    </row>
    <row r="458" spans="1:30" x14ac:dyDescent="0.25">
      <c r="A458" s="116" t="s">
        <v>726</v>
      </c>
      <c r="B458" s="117" t="s">
        <v>26</v>
      </c>
      <c r="C458" s="1" t="s">
        <v>828</v>
      </c>
      <c r="H458" s="3">
        <v>610.0290815810522</v>
      </c>
      <c r="I458" s="125">
        <v>192.39134001172124</v>
      </c>
      <c r="K458" s="125" t="s">
        <v>829</v>
      </c>
      <c r="L458" s="5"/>
      <c r="P458" s="2" t="s">
        <v>140</v>
      </c>
      <c r="Q458" s="2" t="s">
        <v>133</v>
      </c>
      <c r="R458" s="2"/>
      <c r="S458" s="2" t="s">
        <v>134</v>
      </c>
      <c r="T458" s="2" t="s">
        <v>207</v>
      </c>
      <c r="V458" s="2" t="s">
        <v>830</v>
      </c>
      <c r="W458" s="2" t="s">
        <v>831</v>
      </c>
      <c r="X458" s="2" t="s">
        <v>62</v>
      </c>
      <c r="Y458" s="2" t="s">
        <v>832</v>
      </c>
      <c r="Z458" s="2" t="s">
        <v>37</v>
      </c>
      <c r="AA458" s="2" t="s">
        <v>311</v>
      </c>
      <c r="AB458" s="4" t="s">
        <v>833</v>
      </c>
      <c r="AC458" s="2" t="s">
        <v>834</v>
      </c>
      <c r="AD458" s="2" t="s">
        <v>835</v>
      </c>
    </row>
    <row r="459" spans="1:30" x14ac:dyDescent="0.25">
      <c r="A459" s="116" t="s">
        <v>726</v>
      </c>
      <c r="B459" s="117" t="s">
        <v>26</v>
      </c>
      <c r="C459" s="1" t="s">
        <v>828</v>
      </c>
      <c r="H459" s="3">
        <v>923.08116780119201</v>
      </c>
      <c r="I459" s="125"/>
      <c r="J459" s="125"/>
      <c r="K459" s="125"/>
      <c r="L459" s="5"/>
      <c r="P459" s="2" t="s">
        <v>132</v>
      </c>
      <c r="Q459" s="2" t="s">
        <v>133</v>
      </c>
      <c r="R459" s="2"/>
      <c r="S459" s="2" t="s">
        <v>134</v>
      </c>
      <c r="T459" s="2" t="s">
        <v>207</v>
      </c>
      <c r="V459" s="2" t="s">
        <v>830</v>
      </c>
      <c r="W459" s="2" t="s">
        <v>831</v>
      </c>
      <c r="X459" s="2" t="s">
        <v>62</v>
      </c>
      <c r="Y459" s="2" t="s">
        <v>832</v>
      </c>
      <c r="Z459" s="2" t="s">
        <v>37</v>
      </c>
      <c r="AA459" s="2" t="s">
        <v>311</v>
      </c>
      <c r="AB459" s="4" t="s">
        <v>833</v>
      </c>
      <c r="AC459" s="2" t="s">
        <v>548</v>
      </c>
      <c r="AD459" s="2" t="s">
        <v>836</v>
      </c>
    </row>
    <row r="460" spans="1:30" s="122" customFormat="1" x14ac:dyDescent="0.25">
      <c r="A460" s="116" t="s">
        <v>726</v>
      </c>
      <c r="B460" s="117" t="s">
        <v>26</v>
      </c>
      <c r="C460" s="1" t="s">
        <v>1138</v>
      </c>
      <c r="D460" s="1"/>
      <c r="E460" s="1"/>
      <c r="F460" s="1"/>
      <c r="G460" s="1"/>
      <c r="H460" s="3">
        <v>822.26929199999995</v>
      </c>
      <c r="I460" s="125"/>
      <c r="J460" s="125"/>
      <c r="K460" s="125"/>
      <c r="L460" s="1"/>
      <c r="M460" s="1"/>
      <c r="N460" s="1"/>
      <c r="O460" s="120"/>
      <c r="P460" s="2" t="s">
        <v>140</v>
      </c>
      <c r="Q460" s="2" t="s">
        <v>133</v>
      </c>
      <c r="R460" s="2"/>
      <c r="S460" s="2" t="s">
        <v>1213</v>
      </c>
      <c r="T460" s="2" t="s">
        <v>207</v>
      </c>
      <c r="U460" s="2" t="s">
        <v>1212</v>
      </c>
      <c r="V460" s="2" t="s">
        <v>90</v>
      </c>
      <c r="W460" s="2" t="s">
        <v>1209</v>
      </c>
      <c r="X460" s="2" t="s">
        <v>62</v>
      </c>
      <c r="Y460" s="2" t="s">
        <v>1208</v>
      </c>
      <c r="Z460" s="2" t="s">
        <v>37</v>
      </c>
      <c r="AA460" s="2" t="s">
        <v>1216</v>
      </c>
      <c r="AB460" s="4" t="s">
        <v>1211</v>
      </c>
      <c r="AC460" s="2" t="s">
        <v>1210</v>
      </c>
      <c r="AD460" s="2" t="s">
        <v>147</v>
      </c>
    </row>
    <row r="461" spans="1:30" s="122" customFormat="1" x14ac:dyDescent="0.25">
      <c r="A461" s="116" t="s">
        <v>726</v>
      </c>
      <c r="B461" s="117" t="s">
        <v>26</v>
      </c>
      <c r="C461" s="1" t="s">
        <v>1138</v>
      </c>
      <c r="D461" s="1"/>
      <c r="E461" s="1"/>
      <c r="F461" s="1"/>
      <c r="G461" s="1"/>
      <c r="H461" s="3">
        <v>487.957671</v>
      </c>
      <c r="I461" s="125"/>
      <c r="J461" s="125"/>
      <c r="K461" s="125"/>
      <c r="L461" s="1"/>
      <c r="M461" s="1"/>
      <c r="N461" s="1"/>
      <c r="O461" s="120"/>
      <c r="P461" s="2" t="s">
        <v>132</v>
      </c>
      <c r="Q461" s="2" t="s">
        <v>133</v>
      </c>
      <c r="R461" s="2"/>
      <c r="S461" s="2" t="s">
        <v>1214</v>
      </c>
      <c r="T461" s="2" t="s">
        <v>207</v>
      </c>
      <c r="U461" s="2" t="s">
        <v>1212</v>
      </c>
      <c r="V461" s="2" t="s">
        <v>90</v>
      </c>
      <c r="W461" s="2" t="s">
        <v>1209</v>
      </c>
      <c r="X461" s="2" t="s">
        <v>62</v>
      </c>
      <c r="Y461" s="2" t="s">
        <v>1208</v>
      </c>
      <c r="Z461" s="2" t="s">
        <v>37</v>
      </c>
      <c r="AA461" s="2" t="s">
        <v>1216</v>
      </c>
      <c r="AB461" s="4" t="s">
        <v>1211</v>
      </c>
      <c r="AC461" s="2" t="s">
        <v>1210</v>
      </c>
      <c r="AD461" s="2" t="s">
        <v>147</v>
      </c>
    </row>
    <row r="462" spans="1:30" x14ac:dyDescent="0.25">
      <c r="A462" s="116" t="s">
        <v>726</v>
      </c>
      <c r="B462" s="117" t="s">
        <v>26</v>
      </c>
      <c r="C462" s="1" t="s">
        <v>837</v>
      </c>
      <c r="H462" s="3">
        <v>443.73271996092137</v>
      </c>
      <c r="I462" s="125"/>
      <c r="J462" s="125"/>
      <c r="K462" s="125" t="s">
        <v>160</v>
      </c>
      <c r="L462" s="5"/>
      <c r="P462" s="1" t="s">
        <v>132</v>
      </c>
      <c r="Q462" s="2" t="s">
        <v>133</v>
      </c>
      <c r="R462" s="2"/>
      <c r="S462" s="2" t="s">
        <v>134</v>
      </c>
      <c r="T462" s="2" t="s">
        <v>207</v>
      </c>
      <c r="V462" s="2" t="s">
        <v>87</v>
      </c>
      <c r="W462" s="2" t="s">
        <v>838</v>
      </c>
      <c r="X462" s="2" t="s">
        <v>62</v>
      </c>
      <c r="Y462" s="2" t="s">
        <v>839</v>
      </c>
      <c r="Z462" s="2" t="s">
        <v>37</v>
      </c>
      <c r="AA462" s="2" t="s">
        <v>64</v>
      </c>
      <c r="AB462" s="4" t="s">
        <v>840</v>
      </c>
      <c r="AD462" s="2" t="s">
        <v>841</v>
      </c>
    </row>
    <row r="463" spans="1:30" x14ac:dyDescent="0.25">
      <c r="A463" s="116" t="s">
        <v>726</v>
      </c>
      <c r="B463" s="117" t="s">
        <v>26</v>
      </c>
      <c r="C463" s="1" t="s">
        <v>837</v>
      </c>
      <c r="H463" s="3">
        <v>509.59367773927545</v>
      </c>
      <c r="I463" s="125"/>
      <c r="J463" s="125"/>
      <c r="K463" s="125" t="s">
        <v>160</v>
      </c>
      <c r="P463" s="1" t="s">
        <v>140</v>
      </c>
      <c r="Q463" s="2" t="s">
        <v>133</v>
      </c>
      <c r="R463" s="2"/>
      <c r="S463" s="2" t="s">
        <v>134</v>
      </c>
      <c r="T463" s="2" t="s">
        <v>207</v>
      </c>
      <c r="V463" s="2" t="s">
        <v>87</v>
      </c>
      <c r="W463" s="2" t="s">
        <v>838</v>
      </c>
      <c r="X463" s="2" t="s">
        <v>62</v>
      </c>
      <c r="Y463" s="2" t="s">
        <v>839</v>
      </c>
      <c r="Z463" s="2" t="s">
        <v>37</v>
      </c>
      <c r="AA463" s="2" t="s">
        <v>64</v>
      </c>
      <c r="AB463" s="4" t="s">
        <v>840</v>
      </c>
      <c r="AD463" s="2" t="s">
        <v>674</v>
      </c>
    </row>
    <row r="464" spans="1:30" x14ac:dyDescent="0.25">
      <c r="A464" s="116" t="s">
        <v>726</v>
      </c>
      <c r="B464" s="117" t="s">
        <v>26</v>
      </c>
      <c r="C464" s="1" t="s">
        <v>837</v>
      </c>
      <c r="H464" s="3">
        <v>253.10017557705822</v>
      </c>
      <c r="I464" s="125"/>
      <c r="J464" s="125"/>
      <c r="K464" s="125" t="s">
        <v>160</v>
      </c>
      <c r="P464" s="1" t="s">
        <v>132</v>
      </c>
      <c r="Q464" s="2" t="s">
        <v>133</v>
      </c>
      <c r="R464" s="2"/>
      <c r="S464" s="2" t="s">
        <v>134</v>
      </c>
      <c r="T464" s="2" t="s">
        <v>207</v>
      </c>
      <c r="V464" s="2" t="s">
        <v>87</v>
      </c>
      <c r="W464" s="2" t="s">
        <v>838</v>
      </c>
      <c r="X464" s="2" t="s">
        <v>62</v>
      </c>
      <c r="Y464" s="2" t="s">
        <v>839</v>
      </c>
      <c r="Z464" s="2" t="s">
        <v>37</v>
      </c>
      <c r="AA464" s="2" t="s">
        <v>54</v>
      </c>
      <c r="AB464" s="4" t="s">
        <v>840</v>
      </c>
      <c r="AD464" s="2" t="s">
        <v>842</v>
      </c>
    </row>
    <row r="465" spans="1:30" x14ac:dyDescent="0.25">
      <c r="A465" s="116" t="s">
        <v>726</v>
      </c>
      <c r="B465" s="117" t="s">
        <v>26</v>
      </c>
      <c r="C465" s="1" t="s">
        <v>837</v>
      </c>
      <c r="H465" s="3">
        <v>800.73735634347281</v>
      </c>
      <c r="I465" s="125"/>
      <c r="J465" s="125"/>
      <c r="K465" s="125" t="s">
        <v>160</v>
      </c>
      <c r="P465" s="1" t="s">
        <v>140</v>
      </c>
      <c r="Q465" s="2" t="s">
        <v>133</v>
      </c>
      <c r="R465" s="2"/>
      <c r="S465" s="2" t="s">
        <v>134</v>
      </c>
      <c r="T465" s="2" t="s">
        <v>207</v>
      </c>
      <c r="V465" s="2" t="s">
        <v>87</v>
      </c>
      <c r="W465" s="2" t="s">
        <v>838</v>
      </c>
      <c r="X465" s="2" t="s">
        <v>62</v>
      </c>
      <c r="Y465" s="2" t="s">
        <v>839</v>
      </c>
      <c r="Z465" s="2" t="s">
        <v>37</v>
      </c>
      <c r="AA465" s="2" t="s">
        <v>54</v>
      </c>
      <c r="AB465" s="4" t="s">
        <v>840</v>
      </c>
      <c r="AD465" s="2" t="s">
        <v>841</v>
      </c>
    </row>
    <row r="466" spans="1:30" x14ac:dyDescent="0.25">
      <c r="A466" s="116" t="s">
        <v>726</v>
      </c>
      <c r="B466" s="117" t="s">
        <v>26</v>
      </c>
      <c r="C466" s="1" t="s">
        <v>837</v>
      </c>
      <c r="H466" s="3">
        <v>402.16928494647942</v>
      </c>
      <c r="I466" s="125"/>
      <c r="J466" s="125"/>
      <c r="K466" s="125" t="s">
        <v>160</v>
      </c>
      <c r="P466" s="1" t="s">
        <v>132</v>
      </c>
      <c r="Q466" s="2" t="s">
        <v>133</v>
      </c>
      <c r="R466" s="2"/>
      <c r="S466" s="2" t="s">
        <v>134</v>
      </c>
      <c r="T466" s="2" t="s">
        <v>207</v>
      </c>
      <c r="V466" s="2" t="s">
        <v>87</v>
      </c>
      <c r="W466" s="2" t="s">
        <v>838</v>
      </c>
      <c r="X466" s="2" t="s">
        <v>62</v>
      </c>
      <c r="Y466" s="2" t="s">
        <v>839</v>
      </c>
      <c r="Z466" s="2" t="s">
        <v>37</v>
      </c>
      <c r="AA466" s="2" t="s">
        <v>49</v>
      </c>
      <c r="AB466" s="4" t="s">
        <v>840</v>
      </c>
      <c r="AD466" s="2" t="s">
        <v>842</v>
      </c>
    </row>
    <row r="467" spans="1:30" x14ac:dyDescent="0.25">
      <c r="A467" s="116" t="s">
        <v>726</v>
      </c>
      <c r="B467" s="117" t="s">
        <v>26</v>
      </c>
      <c r="C467" s="1" t="s">
        <v>837</v>
      </c>
      <c r="H467" s="3">
        <v>682.23190950600508</v>
      </c>
      <c r="I467" s="125"/>
      <c r="J467" s="125"/>
      <c r="K467" s="125" t="s">
        <v>160</v>
      </c>
      <c r="P467" s="1" t="s">
        <v>140</v>
      </c>
      <c r="Q467" s="2" t="s">
        <v>133</v>
      </c>
      <c r="R467" s="2"/>
      <c r="S467" s="2" t="s">
        <v>134</v>
      </c>
      <c r="T467" s="2" t="s">
        <v>207</v>
      </c>
      <c r="V467" s="2" t="s">
        <v>87</v>
      </c>
      <c r="W467" s="2" t="s">
        <v>838</v>
      </c>
      <c r="X467" s="2" t="s">
        <v>62</v>
      </c>
      <c r="Y467" s="2" t="s">
        <v>839</v>
      </c>
      <c r="Z467" s="2" t="s">
        <v>37</v>
      </c>
      <c r="AA467" s="2" t="s">
        <v>49</v>
      </c>
      <c r="AB467" s="4" t="s">
        <v>840</v>
      </c>
      <c r="AD467" s="2" t="s">
        <v>841</v>
      </c>
    </row>
    <row r="468" spans="1:30" x14ac:dyDescent="0.25">
      <c r="A468" s="116" t="s">
        <v>726</v>
      </c>
      <c r="B468" s="117" t="s">
        <v>26</v>
      </c>
      <c r="C468" s="1" t="s">
        <v>837</v>
      </c>
      <c r="H468" s="3">
        <v>360.96206087115365</v>
      </c>
      <c r="I468" s="125"/>
      <c r="J468" s="125"/>
      <c r="K468" s="125" t="s">
        <v>160</v>
      </c>
      <c r="P468" s="1" t="s">
        <v>132</v>
      </c>
      <c r="Q468" s="2" t="s">
        <v>133</v>
      </c>
      <c r="R468" s="2"/>
      <c r="S468" s="2" t="s">
        <v>134</v>
      </c>
      <c r="T468" s="2" t="s">
        <v>207</v>
      </c>
      <c r="V468" s="2" t="s">
        <v>87</v>
      </c>
      <c r="W468" s="2" t="s">
        <v>838</v>
      </c>
      <c r="X468" s="2" t="s">
        <v>62</v>
      </c>
      <c r="Y468" s="2" t="s">
        <v>839</v>
      </c>
      <c r="Z468" s="2" t="s">
        <v>37</v>
      </c>
      <c r="AA468" s="2" t="s">
        <v>52</v>
      </c>
      <c r="AB468" s="4" t="s">
        <v>840</v>
      </c>
      <c r="AD468" s="2" t="s">
        <v>674</v>
      </c>
    </row>
    <row r="469" spans="1:30" x14ac:dyDescent="0.25">
      <c r="A469" s="116" t="s">
        <v>726</v>
      </c>
      <c r="B469" s="117" t="s">
        <v>26</v>
      </c>
      <c r="C469" s="1" t="s">
        <v>837</v>
      </c>
      <c r="H469" s="3">
        <v>659.90808559951347</v>
      </c>
      <c r="I469" s="125"/>
      <c r="J469" s="125"/>
      <c r="K469" s="125" t="s">
        <v>160</v>
      </c>
      <c r="P469" s="1" t="s">
        <v>140</v>
      </c>
      <c r="Q469" s="2" t="s">
        <v>133</v>
      </c>
      <c r="R469" s="2"/>
      <c r="S469" s="2" t="s">
        <v>134</v>
      </c>
      <c r="T469" s="2" t="s">
        <v>207</v>
      </c>
      <c r="V469" s="2" t="s">
        <v>87</v>
      </c>
      <c r="W469" s="2" t="s">
        <v>838</v>
      </c>
      <c r="X469" s="2" t="s">
        <v>62</v>
      </c>
      <c r="Y469" s="2" t="s">
        <v>839</v>
      </c>
      <c r="Z469" s="2" t="s">
        <v>37</v>
      </c>
      <c r="AA469" s="2" t="s">
        <v>52</v>
      </c>
      <c r="AB469" s="4" t="s">
        <v>840</v>
      </c>
      <c r="AD469" s="2" t="s">
        <v>843</v>
      </c>
    </row>
    <row r="470" spans="1:30" s="122" customFormat="1" x14ac:dyDescent="0.25">
      <c r="A470" s="116" t="s">
        <v>726</v>
      </c>
      <c r="B470" s="117" t="s">
        <v>844</v>
      </c>
      <c r="C470" s="1" t="s">
        <v>845</v>
      </c>
      <c r="D470" s="1"/>
      <c r="E470" s="1"/>
      <c r="F470" s="1"/>
      <c r="G470" s="1"/>
      <c r="H470" s="3">
        <v>523.1</v>
      </c>
      <c r="I470" s="1"/>
      <c r="J470" s="125"/>
      <c r="K470" s="125" t="s">
        <v>846</v>
      </c>
      <c r="L470" s="1">
        <v>1.17E-2</v>
      </c>
      <c r="M470" s="5"/>
      <c r="N470" s="1"/>
      <c r="O470" s="120"/>
      <c r="P470" s="2" t="s">
        <v>140</v>
      </c>
      <c r="Q470" s="2" t="s">
        <v>133</v>
      </c>
      <c r="R470" s="2"/>
      <c r="S470" s="2" t="s">
        <v>134</v>
      </c>
      <c r="T470" s="2" t="s">
        <v>1118</v>
      </c>
      <c r="U470" s="2"/>
      <c r="V470" s="2" t="s">
        <v>847</v>
      </c>
      <c r="W470" s="2"/>
      <c r="X470" s="2" t="s">
        <v>62</v>
      </c>
      <c r="Y470" s="2" t="s">
        <v>848</v>
      </c>
      <c r="Z470" s="2" t="s">
        <v>48</v>
      </c>
      <c r="AA470" s="2" t="s">
        <v>100</v>
      </c>
      <c r="AB470" s="4" t="s">
        <v>121</v>
      </c>
      <c r="AC470" s="2"/>
      <c r="AD470" s="2" t="s">
        <v>825</v>
      </c>
    </row>
    <row r="471" spans="1:30" s="122" customFormat="1" x14ac:dyDescent="0.25">
      <c r="A471" s="116" t="s">
        <v>726</v>
      </c>
      <c r="B471" s="117" t="s">
        <v>844</v>
      </c>
      <c r="C471" s="1" t="s">
        <v>845</v>
      </c>
      <c r="D471" s="1"/>
      <c r="E471" s="1"/>
      <c r="F471" s="1"/>
      <c r="G471" s="1"/>
      <c r="H471" s="3">
        <v>356.53</v>
      </c>
      <c r="I471" s="125"/>
      <c r="J471" s="125"/>
      <c r="K471" s="125" t="s">
        <v>849</v>
      </c>
      <c r="L471" s="1">
        <v>1.17E-2</v>
      </c>
      <c r="M471" s="1"/>
      <c r="N471" s="1"/>
      <c r="O471" s="120"/>
      <c r="P471" s="2" t="s">
        <v>132</v>
      </c>
      <c r="Q471" s="2" t="s">
        <v>133</v>
      </c>
      <c r="R471" s="2"/>
      <c r="S471" s="2" t="s">
        <v>134</v>
      </c>
      <c r="T471" s="2" t="s">
        <v>1118</v>
      </c>
      <c r="U471" s="2"/>
      <c r="V471" s="2" t="s">
        <v>847</v>
      </c>
      <c r="W471" s="2"/>
      <c r="X471" s="2" t="s">
        <v>62</v>
      </c>
      <c r="Y471" s="2" t="s">
        <v>848</v>
      </c>
      <c r="Z471" s="2" t="s">
        <v>48</v>
      </c>
      <c r="AA471" s="2" t="s">
        <v>100</v>
      </c>
      <c r="AB471" s="4" t="s">
        <v>121</v>
      </c>
      <c r="AC471" s="2"/>
      <c r="AD471" s="2" t="s">
        <v>850</v>
      </c>
    </row>
    <row r="472" spans="1:30" s="154" customFormat="1" x14ac:dyDescent="0.25">
      <c r="A472" s="155" t="s">
        <v>851</v>
      </c>
      <c r="B472" s="139" t="s">
        <v>158</v>
      </c>
      <c r="C472" s="139" t="s">
        <v>727</v>
      </c>
      <c r="D472" s="144">
        <v>0.51</v>
      </c>
      <c r="E472" s="144"/>
      <c r="F472" s="144" t="s">
        <v>852</v>
      </c>
      <c r="G472" s="144"/>
      <c r="H472" s="144">
        <v>119</v>
      </c>
      <c r="I472" s="144"/>
      <c r="J472" s="144" t="s">
        <v>853</v>
      </c>
      <c r="K472" s="144"/>
      <c r="L472" s="144">
        <v>0.15</v>
      </c>
      <c r="M472" s="144"/>
      <c r="N472" s="144" t="s">
        <v>854</v>
      </c>
      <c r="O472" s="152"/>
      <c r="P472" s="139" t="s">
        <v>28</v>
      </c>
      <c r="Q472" s="139" t="s">
        <v>29</v>
      </c>
      <c r="R472" s="139" t="s">
        <v>30</v>
      </c>
      <c r="S472" s="139" t="s">
        <v>731</v>
      </c>
      <c r="T472" s="139" t="s">
        <v>732</v>
      </c>
      <c r="U472" s="139" t="s">
        <v>733</v>
      </c>
      <c r="V472" s="139" t="s">
        <v>87</v>
      </c>
      <c r="W472" s="139" t="s">
        <v>734</v>
      </c>
      <c r="X472" s="139" t="s">
        <v>62</v>
      </c>
      <c r="Y472" s="139" t="s">
        <v>735</v>
      </c>
      <c r="Z472" s="139" t="s">
        <v>48</v>
      </c>
      <c r="AA472" s="139" t="s">
        <v>64</v>
      </c>
      <c r="AB472" s="153">
        <v>2014</v>
      </c>
      <c r="AC472" s="139" t="s">
        <v>736</v>
      </c>
      <c r="AD472" s="139" t="s">
        <v>855</v>
      </c>
    </row>
    <row r="473" spans="1:30" s="122" customFormat="1" x14ac:dyDescent="0.25">
      <c r="A473" s="108" t="s">
        <v>851</v>
      </c>
      <c r="B473" s="2" t="s">
        <v>158</v>
      </c>
      <c r="C473" s="2" t="s">
        <v>727</v>
      </c>
      <c r="D473" s="1">
        <v>0.55000000000000004</v>
      </c>
      <c r="E473" s="1"/>
      <c r="F473" s="1" t="s">
        <v>856</v>
      </c>
      <c r="G473" s="1"/>
      <c r="H473" s="1">
        <v>105</v>
      </c>
      <c r="I473" s="1"/>
      <c r="J473" s="1" t="s">
        <v>857</v>
      </c>
      <c r="K473" s="1"/>
      <c r="L473" s="1">
        <v>5.3999999999999999E-2</v>
      </c>
      <c r="M473" s="1"/>
      <c r="N473" s="1" t="s">
        <v>858</v>
      </c>
      <c r="O473" s="120"/>
      <c r="P473" s="2" t="s">
        <v>28</v>
      </c>
      <c r="Q473" s="2" t="s">
        <v>29</v>
      </c>
      <c r="R473" s="2" t="s">
        <v>30</v>
      </c>
      <c r="S473" s="2" t="s">
        <v>731</v>
      </c>
      <c r="T473" s="2" t="s">
        <v>732</v>
      </c>
      <c r="U473" s="2" t="s">
        <v>733</v>
      </c>
      <c r="V473" s="2" t="s">
        <v>87</v>
      </c>
      <c r="W473" s="2" t="s">
        <v>734</v>
      </c>
      <c r="X473" s="2" t="s">
        <v>62</v>
      </c>
      <c r="Y473" s="2" t="s">
        <v>735</v>
      </c>
      <c r="Z473" s="2" t="s">
        <v>48</v>
      </c>
      <c r="AA473" s="2" t="s">
        <v>64</v>
      </c>
      <c r="AB473" s="4">
        <v>2014</v>
      </c>
      <c r="AC473" s="2" t="s">
        <v>736</v>
      </c>
      <c r="AD473" s="2" t="s">
        <v>859</v>
      </c>
    </row>
    <row r="474" spans="1:30" s="122" customFormat="1" x14ac:dyDescent="0.25">
      <c r="A474" s="108" t="s">
        <v>851</v>
      </c>
      <c r="B474" s="2" t="s">
        <v>202</v>
      </c>
      <c r="C474" s="2" t="s">
        <v>860</v>
      </c>
      <c r="D474" s="1"/>
      <c r="E474" s="1"/>
      <c r="F474" s="1"/>
      <c r="G474" s="1"/>
      <c r="H474" s="1"/>
      <c r="I474" s="1"/>
      <c r="J474" s="1"/>
      <c r="K474" s="1"/>
      <c r="L474" s="1"/>
      <c r="M474" s="1"/>
      <c r="N474" s="1"/>
      <c r="O474" s="120"/>
      <c r="P474" s="2"/>
      <c r="Q474" s="2" t="s">
        <v>29</v>
      </c>
      <c r="R474" s="2"/>
      <c r="S474" s="2" t="s">
        <v>861</v>
      </c>
      <c r="T474" s="2" t="s">
        <v>1112</v>
      </c>
      <c r="U474" s="2"/>
      <c r="V474" s="2" t="s">
        <v>87</v>
      </c>
      <c r="W474" s="2" t="s">
        <v>862</v>
      </c>
      <c r="X474" s="2" t="s">
        <v>62</v>
      </c>
      <c r="Y474" s="2" t="s">
        <v>863</v>
      </c>
      <c r="Z474" s="2" t="s">
        <v>37</v>
      </c>
      <c r="AA474" s="2"/>
      <c r="AB474" s="2"/>
      <c r="AC474" s="2"/>
      <c r="AD474" s="2"/>
    </row>
    <row r="475" spans="1:30" s="122" customFormat="1" x14ac:dyDescent="0.25">
      <c r="A475" s="108" t="s">
        <v>851</v>
      </c>
      <c r="B475" s="1" t="s">
        <v>158</v>
      </c>
      <c r="C475" s="1" t="s">
        <v>864</v>
      </c>
      <c r="D475" s="3"/>
      <c r="E475" s="1"/>
      <c r="F475" s="1"/>
      <c r="G475" s="1"/>
      <c r="H475" s="3">
        <v>34.867371399859984</v>
      </c>
      <c r="I475" s="3">
        <v>3.4671544880677718</v>
      </c>
      <c r="J475" s="1"/>
      <c r="K475" s="1" t="s">
        <v>865</v>
      </c>
      <c r="L475" s="1"/>
      <c r="M475" s="1"/>
      <c r="N475" s="1"/>
      <c r="O475" s="120"/>
      <c r="P475" s="1" t="s">
        <v>140</v>
      </c>
      <c r="Q475" s="2" t="s">
        <v>133</v>
      </c>
      <c r="R475" s="2"/>
      <c r="S475" s="2" t="s">
        <v>866</v>
      </c>
      <c r="T475" s="2"/>
      <c r="U475" s="2"/>
      <c r="V475" s="2" t="s">
        <v>87</v>
      </c>
      <c r="W475" s="2" t="s">
        <v>867</v>
      </c>
      <c r="X475" s="2" t="s">
        <v>62</v>
      </c>
      <c r="Y475" s="2" t="s">
        <v>868</v>
      </c>
      <c r="Z475" s="2" t="s">
        <v>37</v>
      </c>
      <c r="AA475" s="2" t="s">
        <v>49</v>
      </c>
      <c r="AB475" s="4" t="s">
        <v>869</v>
      </c>
      <c r="AC475" s="2"/>
      <c r="AD475" s="2" t="s">
        <v>870</v>
      </c>
    </row>
    <row r="476" spans="1:30" s="122" customFormat="1" x14ac:dyDescent="0.25">
      <c r="A476" s="108" t="s">
        <v>851</v>
      </c>
      <c r="B476" s="1" t="s">
        <v>158</v>
      </c>
      <c r="C476" s="1" t="s">
        <v>864</v>
      </c>
      <c r="D476" s="1"/>
      <c r="E476" s="1"/>
      <c r="F476" s="1"/>
      <c r="G476" s="1"/>
      <c r="H476" s="3">
        <v>37.802875939202934</v>
      </c>
      <c r="I476" s="3">
        <v>3.0487710131114243</v>
      </c>
      <c r="J476" s="1"/>
      <c r="K476" s="1" t="s">
        <v>871</v>
      </c>
      <c r="L476" s="1"/>
      <c r="M476" s="1"/>
      <c r="N476" s="1"/>
      <c r="O476" s="120"/>
      <c r="P476" s="1" t="s">
        <v>132</v>
      </c>
      <c r="Q476" s="2" t="s">
        <v>133</v>
      </c>
      <c r="R476" s="2"/>
      <c r="S476" s="2" t="s">
        <v>866</v>
      </c>
      <c r="T476" s="2"/>
      <c r="U476" s="2"/>
      <c r="V476" s="2" t="s">
        <v>87</v>
      </c>
      <c r="W476" s="2" t="s">
        <v>867</v>
      </c>
      <c r="X476" s="2" t="s">
        <v>62</v>
      </c>
      <c r="Y476" s="2" t="s">
        <v>868</v>
      </c>
      <c r="Z476" s="2" t="s">
        <v>37</v>
      </c>
      <c r="AA476" s="2" t="s">
        <v>49</v>
      </c>
      <c r="AB476" s="4" t="s">
        <v>869</v>
      </c>
      <c r="AC476" s="2"/>
      <c r="AD476" s="2" t="s">
        <v>870</v>
      </c>
    </row>
    <row r="477" spans="1:30" s="122" customFormat="1" x14ac:dyDescent="0.25">
      <c r="A477" s="108" t="s">
        <v>851</v>
      </c>
      <c r="B477" s="1" t="s">
        <v>158</v>
      </c>
      <c r="C477" s="1" t="s">
        <v>864</v>
      </c>
      <c r="D477" s="1"/>
      <c r="E477" s="1"/>
      <c r="F477" s="1"/>
      <c r="G477" s="1"/>
      <c r="H477" s="3">
        <v>31.475897192616657</v>
      </c>
      <c r="I477" s="3">
        <v>4.1536671888605632</v>
      </c>
      <c r="J477" s="1"/>
      <c r="K477" s="1" t="s">
        <v>872</v>
      </c>
      <c r="L477" s="1"/>
      <c r="M477" s="1"/>
      <c r="N477" s="1"/>
      <c r="O477" s="120"/>
      <c r="P477" s="1" t="s">
        <v>140</v>
      </c>
      <c r="Q477" s="2" t="s">
        <v>133</v>
      </c>
      <c r="R477" s="2"/>
      <c r="S477" s="2" t="s">
        <v>866</v>
      </c>
      <c r="T477" s="2"/>
      <c r="U477" s="2"/>
      <c r="V477" s="2" t="s">
        <v>87</v>
      </c>
      <c r="W477" s="2" t="s">
        <v>867</v>
      </c>
      <c r="X477" s="2" t="s">
        <v>62</v>
      </c>
      <c r="Y477" s="2" t="s">
        <v>868</v>
      </c>
      <c r="Z477" s="2" t="s">
        <v>37</v>
      </c>
      <c r="AA477" s="2" t="s">
        <v>49</v>
      </c>
      <c r="AB477" s="4" t="s">
        <v>873</v>
      </c>
      <c r="AC477" s="2"/>
      <c r="AD477" s="2" t="s">
        <v>874</v>
      </c>
    </row>
    <row r="478" spans="1:30" s="122" customFormat="1" x14ac:dyDescent="0.25">
      <c r="A478" s="108" t="s">
        <v>851</v>
      </c>
      <c r="B478" s="1" t="s">
        <v>158</v>
      </c>
      <c r="C478" s="1" t="s">
        <v>864</v>
      </c>
      <c r="D478" s="1"/>
      <c r="E478" s="1"/>
      <c r="F478" s="1"/>
      <c r="G478" s="1"/>
      <c r="H478" s="3">
        <v>32.488728765446929</v>
      </c>
      <c r="I478" s="3">
        <v>3.3726889545019021</v>
      </c>
      <c r="J478" s="1"/>
      <c r="K478" s="1" t="s">
        <v>875</v>
      </c>
      <c r="L478" s="1"/>
      <c r="M478" s="1"/>
      <c r="N478" s="1"/>
      <c r="O478" s="120"/>
      <c r="P478" s="1" t="s">
        <v>132</v>
      </c>
      <c r="Q478" s="2" t="s">
        <v>133</v>
      </c>
      <c r="R478" s="2"/>
      <c r="S478" s="2" t="s">
        <v>866</v>
      </c>
      <c r="T478" s="2"/>
      <c r="U478" s="2"/>
      <c r="V478" s="2" t="s">
        <v>87</v>
      </c>
      <c r="W478" s="2" t="s">
        <v>867</v>
      </c>
      <c r="X478" s="2" t="s">
        <v>62</v>
      </c>
      <c r="Y478" s="2" t="s">
        <v>868</v>
      </c>
      <c r="Z478" s="2" t="s">
        <v>37</v>
      </c>
      <c r="AA478" s="2" t="s">
        <v>49</v>
      </c>
      <c r="AB478" s="4" t="s">
        <v>873</v>
      </c>
      <c r="AC478" s="2"/>
      <c r="AD478" s="2" t="s">
        <v>874</v>
      </c>
    </row>
    <row r="479" spans="1:30" s="122" customFormat="1" x14ac:dyDescent="0.25">
      <c r="A479" s="108" t="s">
        <v>851</v>
      </c>
      <c r="B479" s="1" t="s">
        <v>158</v>
      </c>
      <c r="C479" s="1" t="s">
        <v>876</v>
      </c>
      <c r="D479" s="1"/>
      <c r="E479" s="1"/>
      <c r="F479" s="1"/>
      <c r="G479" s="1"/>
      <c r="H479" s="3">
        <v>99.581756529317147</v>
      </c>
      <c r="I479" s="3"/>
      <c r="J479" s="1"/>
      <c r="K479" s="1" t="s">
        <v>877</v>
      </c>
      <c r="L479" s="1"/>
      <c r="M479" s="1"/>
      <c r="N479" s="1"/>
      <c r="O479" s="120"/>
      <c r="P479" s="2" t="s">
        <v>28</v>
      </c>
      <c r="Q479" s="2" t="s">
        <v>133</v>
      </c>
      <c r="R479" s="2"/>
      <c r="S479" s="2" t="s">
        <v>878</v>
      </c>
      <c r="T479" s="2"/>
      <c r="U479" s="2"/>
      <c r="V479" s="2" t="s">
        <v>87</v>
      </c>
      <c r="W479" s="2" t="s">
        <v>879</v>
      </c>
      <c r="X479" s="2" t="s">
        <v>62</v>
      </c>
      <c r="Y479" s="2" t="s">
        <v>880</v>
      </c>
      <c r="Z479" s="2" t="s">
        <v>48</v>
      </c>
      <c r="AA479" s="2" t="s">
        <v>100</v>
      </c>
      <c r="AB479" s="4"/>
      <c r="AC479" s="2"/>
      <c r="AD479" s="2" t="s">
        <v>881</v>
      </c>
    </row>
    <row r="480" spans="1:30" s="122" customFormat="1" x14ac:dyDescent="0.25">
      <c r="A480" s="108" t="s">
        <v>851</v>
      </c>
      <c r="B480" s="1" t="s">
        <v>26</v>
      </c>
      <c r="C480" s="1" t="s">
        <v>882</v>
      </c>
      <c r="D480" s="1"/>
      <c r="E480" s="1"/>
      <c r="F480" s="1"/>
      <c r="G480" s="1"/>
      <c r="H480" s="3">
        <v>35.032328631034993</v>
      </c>
      <c r="I480" s="3">
        <v>6.1027900713549572</v>
      </c>
      <c r="J480" s="1"/>
      <c r="K480" s="1" t="s">
        <v>883</v>
      </c>
      <c r="L480" s="1"/>
      <c r="M480" s="1"/>
      <c r="N480" s="1"/>
      <c r="O480" s="120"/>
      <c r="P480" s="2" t="s">
        <v>140</v>
      </c>
      <c r="Q480" s="2" t="s">
        <v>133</v>
      </c>
      <c r="R480" s="2"/>
      <c r="S480" s="2" t="s">
        <v>866</v>
      </c>
      <c r="T480" s="2"/>
      <c r="U480" s="2"/>
      <c r="V480" s="2" t="s">
        <v>884</v>
      </c>
      <c r="W480" s="2" t="s">
        <v>885</v>
      </c>
      <c r="X480" s="2" t="s">
        <v>62</v>
      </c>
      <c r="Y480" s="2" t="s">
        <v>886</v>
      </c>
      <c r="Z480" s="2" t="s">
        <v>48</v>
      </c>
      <c r="AA480" s="2" t="s">
        <v>100</v>
      </c>
      <c r="AB480" s="4" t="s">
        <v>873</v>
      </c>
      <c r="AC480" s="2"/>
      <c r="AD480" s="2" t="s">
        <v>887</v>
      </c>
    </row>
    <row r="481" spans="1:30" s="122" customFormat="1" x14ac:dyDescent="0.25">
      <c r="A481" s="108" t="s">
        <v>851</v>
      </c>
      <c r="B481" s="1" t="s">
        <v>26</v>
      </c>
      <c r="C481" s="1" t="s">
        <v>882</v>
      </c>
      <c r="D481" s="1"/>
      <c r="E481" s="1"/>
      <c r="F481" s="1"/>
      <c r="G481" s="1"/>
      <c r="H481" s="3">
        <v>42.236075173797644</v>
      </c>
      <c r="I481" s="3">
        <v>3.7294299197255736</v>
      </c>
      <c r="J481" s="1"/>
      <c r="K481" s="1" t="s">
        <v>888</v>
      </c>
      <c r="L481" s="1"/>
      <c r="M481" s="1"/>
      <c r="N481" s="1"/>
      <c r="O481" s="120"/>
      <c r="P481" s="2" t="s">
        <v>132</v>
      </c>
      <c r="Q481" s="2" t="s">
        <v>133</v>
      </c>
      <c r="R481" s="2"/>
      <c r="S481" s="2" t="s">
        <v>866</v>
      </c>
      <c r="T481" s="2"/>
      <c r="U481" s="2"/>
      <c r="V481" s="2" t="s">
        <v>884</v>
      </c>
      <c r="W481" s="2" t="s">
        <v>885</v>
      </c>
      <c r="X481" s="2" t="s">
        <v>62</v>
      </c>
      <c r="Y481" s="2" t="s">
        <v>886</v>
      </c>
      <c r="Z481" s="2" t="s">
        <v>48</v>
      </c>
      <c r="AA481" s="2" t="s">
        <v>100</v>
      </c>
      <c r="AB481" s="4" t="s">
        <v>873</v>
      </c>
      <c r="AC481" s="2"/>
      <c r="AD481" s="2" t="s">
        <v>889</v>
      </c>
    </row>
    <row r="482" spans="1:30" s="122" customFormat="1" x14ac:dyDescent="0.25">
      <c r="A482" s="108" t="s">
        <v>851</v>
      </c>
      <c r="B482" s="1" t="s">
        <v>26</v>
      </c>
      <c r="C482" s="1" t="s">
        <v>882</v>
      </c>
      <c r="D482" s="1"/>
      <c r="E482" s="1"/>
      <c r="F482" s="1"/>
      <c r="G482" s="1"/>
      <c r="H482" s="3">
        <v>31.820645723143446</v>
      </c>
      <c r="I482" s="3">
        <v>10.176595769859349</v>
      </c>
      <c r="J482" s="1"/>
      <c r="K482" s="1" t="s">
        <v>890</v>
      </c>
      <c r="L482" s="1"/>
      <c r="M482" s="1"/>
      <c r="N482" s="1"/>
      <c r="O482" s="120"/>
      <c r="P482" s="2" t="s">
        <v>140</v>
      </c>
      <c r="Q482" s="2" t="s">
        <v>133</v>
      </c>
      <c r="R482" s="2"/>
      <c r="S482" s="2" t="s">
        <v>866</v>
      </c>
      <c r="T482" s="2"/>
      <c r="U482" s="2"/>
      <c r="V482" s="2" t="s">
        <v>884</v>
      </c>
      <c r="W482" s="2" t="s">
        <v>885</v>
      </c>
      <c r="X482" s="2" t="s">
        <v>62</v>
      </c>
      <c r="Y482" s="2" t="s">
        <v>886</v>
      </c>
      <c r="Z482" s="2" t="s">
        <v>48</v>
      </c>
      <c r="AA482" s="2" t="s">
        <v>100</v>
      </c>
      <c r="AB482" s="4" t="s">
        <v>873</v>
      </c>
      <c r="AC482" s="2"/>
      <c r="AD482" s="2" t="s">
        <v>891</v>
      </c>
    </row>
    <row r="483" spans="1:30" s="122" customFormat="1" x14ac:dyDescent="0.25">
      <c r="A483" s="108" t="s">
        <v>851</v>
      </c>
      <c r="B483" s="1" t="s">
        <v>26</v>
      </c>
      <c r="C483" s="1" t="s">
        <v>882</v>
      </c>
      <c r="D483" s="1"/>
      <c r="E483" s="1"/>
      <c r="F483" s="1"/>
      <c r="G483" s="1"/>
      <c r="H483" s="3">
        <v>39.369388067009986</v>
      </c>
      <c r="I483" s="3">
        <v>6.8544655808495802</v>
      </c>
      <c r="J483" s="1"/>
      <c r="K483" s="1" t="s">
        <v>892</v>
      </c>
      <c r="L483" s="1"/>
      <c r="M483" s="1"/>
      <c r="N483" s="1"/>
      <c r="O483" s="120"/>
      <c r="P483" s="2" t="s">
        <v>132</v>
      </c>
      <c r="Q483" s="2" t="s">
        <v>133</v>
      </c>
      <c r="R483" s="2"/>
      <c r="S483" s="2" t="s">
        <v>866</v>
      </c>
      <c r="T483" s="2"/>
      <c r="U483" s="2"/>
      <c r="V483" s="2" t="s">
        <v>884</v>
      </c>
      <c r="W483" s="2" t="s">
        <v>885</v>
      </c>
      <c r="X483" s="2" t="s">
        <v>62</v>
      </c>
      <c r="Y483" s="2" t="s">
        <v>886</v>
      </c>
      <c r="Z483" s="2" t="s">
        <v>48</v>
      </c>
      <c r="AA483" s="2" t="s">
        <v>100</v>
      </c>
      <c r="AB483" s="4" t="s">
        <v>873</v>
      </c>
      <c r="AC483" s="2"/>
      <c r="AD483" s="2" t="s">
        <v>891</v>
      </c>
    </row>
    <row r="484" spans="1:30" s="122" customFormat="1" x14ac:dyDescent="0.25">
      <c r="A484" s="108" t="s">
        <v>851</v>
      </c>
      <c r="B484" s="1" t="s">
        <v>75</v>
      </c>
      <c r="C484" s="1" t="s">
        <v>893</v>
      </c>
      <c r="D484" s="1"/>
      <c r="E484" s="1"/>
      <c r="F484" s="1"/>
      <c r="G484" s="1"/>
      <c r="H484" s="3">
        <v>70.997521703214204</v>
      </c>
      <c r="I484" s="3">
        <v>5.748816159673094</v>
      </c>
      <c r="J484" s="1"/>
      <c r="K484" s="1" t="s">
        <v>894</v>
      </c>
      <c r="L484" s="1"/>
      <c r="M484" s="1"/>
      <c r="N484" s="1"/>
      <c r="O484" s="120"/>
      <c r="P484" s="2" t="s">
        <v>140</v>
      </c>
      <c r="Q484" s="2" t="s">
        <v>133</v>
      </c>
      <c r="R484" s="2"/>
      <c r="S484" s="2" t="s">
        <v>356</v>
      </c>
      <c r="T484" s="2"/>
      <c r="U484" s="2"/>
      <c r="V484" s="2" t="s">
        <v>807</v>
      </c>
      <c r="W484" s="2" t="s">
        <v>895</v>
      </c>
      <c r="X484" s="2" t="s">
        <v>62</v>
      </c>
      <c r="Y484" s="2" t="s">
        <v>896</v>
      </c>
      <c r="Z484" s="2" t="s">
        <v>48</v>
      </c>
      <c r="AA484" s="2" t="s">
        <v>897</v>
      </c>
      <c r="AB484" s="4" t="s">
        <v>898</v>
      </c>
      <c r="AC484" s="2"/>
      <c r="AD484" s="2" t="s">
        <v>899</v>
      </c>
    </row>
    <row r="485" spans="1:30" s="122" customFormat="1" x14ac:dyDescent="0.25">
      <c r="A485" s="108" t="s">
        <v>851</v>
      </c>
      <c r="B485" s="1" t="s">
        <v>75</v>
      </c>
      <c r="C485" s="1" t="s">
        <v>893</v>
      </c>
      <c r="D485" s="1"/>
      <c r="E485" s="1"/>
      <c r="F485" s="1"/>
      <c r="G485" s="1"/>
      <c r="H485" s="3">
        <v>46.741901473132998</v>
      </c>
      <c r="I485" s="3">
        <v>3.5184737778880888</v>
      </c>
      <c r="J485" s="1"/>
      <c r="K485" s="1" t="s">
        <v>900</v>
      </c>
      <c r="L485" s="1"/>
      <c r="M485" s="1"/>
      <c r="N485" s="1"/>
      <c r="O485" s="120"/>
      <c r="P485" s="2" t="s">
        <v>132</v>
      </c>
      <c r="Q485" s="2" t="s">
        <v>133</v>
      </c>
      <c r="R485" s="2"/>
      <c r="S485" s="2" t="s">
        <v>356</v>
      </c>
      <c r="T485" s="2"/>
      <c r="U485" s="2"/>
      <c r="V485" s="2" t="s">
        <v>807</v>
      </c>
      <c r="W485" s="2" t="s">
        <v>895</v>
      </c>
      <c r="X485" s="2" t="s">
        <v>62</v>
      </c>
      <c r="Y485" s="2" t="s">
        <v>896</v>
      </c>
      <c r="Z485" s="2" t="s">
        <v>48</v>
      </c>
      <c r="AA485" s="2" t="s">
        <v>897</v>
      </c>
      <c r="AB485" s="4" t="s">
        <v>898</v>
      </c>
      <c r="AC485" s="2"/>
      <c r="AD485" s="2" t="s">
        <v>899</v>
      </c>
    </row>
    <row r="486" spans="1:30" s="122" customFormat="1" x14ac:dyDescent="0.25">
      <c r="A486" s="108" t="s">
        <v>851</v>
      </c>
      <c r="B486" s="1" t="s">
        <v>75</v>
      </c>
      <c r="C486" s="1" t="s">
        <v>901</v>
      </c>
      <c r="D486" s="3"/>
      <c r="E486" s="1"/>
      <c r="F486" s="1"/>
      <c r="G486" s="1"/>
      <c r="H486" s="3">
        <v>223.26616162682163</v>
      </c>
      <c r="I486" s="1"/>
      <c r="J486" s="1"/>
      <c r="K486" s="1" t="s">
        <v>902</v>
      </c>
      <c r="L486" s="1"/>
      <c r="M486" s="1"/>
      <c r="N486" s="1"/>
      <c r="O486" s="120"/>
      <c r="P486" s="2" t="s">
        <v>140</v>
      </c>
      <c r="Q486" s="2" t="s">
        <v>133</v>
      </c>
      <c r="R486" s="2"/>
      <c r="S486" s="2" t="s">
        <v>878</v>
      </c>
      <c r="T486" s="2" t="s">
        <v>145</v>
      </c>
      <c r="U486" s="2"/>
      <c r="V486" s="2" t="s">
        <v>575</v>
      </c>
      <c r="W486" s="2" t="s">
        <v>903</v>
      </c>
      <c r="X486" s="2" t="s">
        <v>62</v>
      </c>
      <c r="Y486" s="2" t="s">
        <v>904</v>
      </c>
      <c r="Z486" s="2" t="s">
        <v>37</v>
      </c>
      <c r="AA486" s="2" t="s">
        <v>136</v>
      </c>
      <c r="AB486" s="4" t="s">
        <v>905</v>
      </c>
      <c r="AC486" s="2" t="s">
        <v>240</v>
      </c>
      <c r="AD486" s="2" t="s">
        <v>141</v>
      </c>
    </row>
    <row r="487" spans="1:30" s="122" customFormat="1" x14ac:dyDescent="0.25">
      <c r="A487" s="108" t="s">
        <v>851</v>
      </c>
      <c r="B487" s="1" t="s">
        <v>75</v>
      </c>
      <c r="C487" s="1" t="s">
        <v>901</v>
      </c>
      <c r="D487" s="1"/>
      <c r="E487" s="1"/>
      <c r="F487" s="1"/>
      <c r="G487" s="1"/>
      <c r="H487" s="3">
        <v>152.05553161284945</v>
      </c>
      <c r="I487" s="1"/>
      <c r="J487" s="1"/>
      <c r="K487" s="1" t="s">
        <v>906</v>
      </c>
      <c r="L487" s="1"/>
      <c r="M487" s="1"/>
      <c r="N487" s="1"/>
      <c r="O487" s="120"/>
      <c r="P487" s="2" t="s">
        <v>132</v>
      </c>
      <c r="Q487" s="2" t="s">
        <v>133</v>
      </c>
      <c r="R487" s="2"/>
      <c r="S487" s="2" t="s">
        <v>878</v>
      </c>
      <c r="T487" s="2" t="s">
        <v>145</v>
      </c>
      <c r="U487" s="2"/>
      <c r="V487" s="2" t="s">
        <v>575</v>
      </c>
      <c r="W487" s="2" t="s">
        <v>903</v>
      </c>
      <c r="X487" s="2" t="s">
        <v>62</v>
      </c>
      <c r="Y487" s="2" t="s">
        <v>904</v>
      </c>
      <c r="Z487" s="2" t="s">
        <v>37</v>
      </c>
      <c r="AA487" s="2" t="s">
        <v>136</v>
      </c>
      <c r="AB487" s="4" t="s">
        <v>905</v>
      </c>
      <c r="AC487" s="2" t="s">
        <v>240</v>
      </c>
      <c r="AD487" s="2" t="s">
        <v>899</v>
      </c>
    </row>
    <row r="488" spans="1:30" s="122" customFormat="1" x14ac:dyDescent="0.25">
      <c r="A488" s="108" t="s">
        <v>851</v>
      </c>
      <c r="B488" s="1" t="s">
        <v>75</v>
      </c>
      <c r="C488" s="1" t="s">
        <v>901</v>
      </c>
      <c r="D488" s="1"/>
      <c r="E488" s="1"/>
      <c r="F488" s="1"/>
      <c r="G488" s="1"/>
      <c r="H488" s="3">
        <v>141.76812133615036</v>
      </c>
      <c r="I488" s="1"/>
      <c r="J488" s="1"/>
      <c r="K488" s="1" t="s">
        <v>907</v>
      </c>
      <c r="L488" s="1"/>
      <c r="M488" s="1"/>
      <c r="N488" s="1"/>
      <c r="O488" s="120"/>
      <c r="P488" s="2" t="s">
        <v>140</v>
      </c>
      <c r="Q488" s="2" t="s">
        <v>133</v>
      </c>
      <c r="R488" s="2"/>
      <c r="S488" s="2" t="s">
        <v>878</v>
      </c>
      <c r="T488" s="2" t="s">
        <v>145</v>
      </c>
      <c r="U488" s="2"/>
      <c r="V488" s="2" t="s">
        <v>575</v>
      </c>
      <c r="W488" s="2" t="s">
        <v>903</v>
      </c>
      <c r="X488" s="2" t="s">
        <v>62</v>
      </c>
      <c r="Y488" s="2" t="s">
        <v>904</v>
      </c>
      <c r="Z488" s="2" t="s">
        <v>37</v>
      </c>
      <c r="AA488" s="2" t="s">
        <v>389</v>
      </c>
      <c r="AB488" s="4">
        <v>1998</v>
      </c>
      <c r="AC488" s="2" t="s">
        <v>908</v>
      </c>
      <c r="AD488" s="2" t="s">
        <v>909</v>
      </c>
    </row>
    <row r="489" spans="1:30" s="122" customFormat="1" x14ac:dyDescent="0.25">
      <c r="A489" s="108" t="s">
        <v>851</v>
      </c>
      <c r="B489" s="1" t="s">
        <v>75</v>
      </c>
      <c r="C489" s="1" t="s">
        <v>901</v>
      </c>
      <c r="D489" s="1"/>
      <c r="E489" s="1"/>
      <c r="F489" s="1"/>
      <c r="G489" s="1"/>
      <c r="H489" s="3">
        <v>77.751970610201369</v>
      </c>
      <c r="I489" s="1"/>
      <c r="J489" s="1"/>
      <c r="K489" s="1" t="s">
        <v>910</v>
      </c>
      <c r="L489" s="1"/>
      <c r="M489" s="1"/>
      <c r="N489" s="1"/>
      <c r="O489" s="120"/>
      <c r="P489" s="2" t="s">
        <v>132</v>
      </c>
      <c r="Q489" s="2" t="s">
        <v>133</v>
      </c>
      <c r="R489" s="2"/>
      <c r="S489" s="2" t="s">
        <v>878</v>
      </c>
      <c r="T489" s="2" t="s">
        <v>145</v>
      </c>
      <c r="U489" s="2"/>
      <c r="V489" s="2" t="s">
        <v>575</v>
      </c>
      <c r="W489" s="2" t="s">
        <v>903</v>
      </c>
      <c r="X489" s="2" t="s">
        <v>62</v>
      </c>
      <c r="Y489" s="2" t="s">
        <v>904</v>
      </c>
      <c r="Z489" s="2" t="s">
        <v>37</v>
      </c>
      <c r="AA489" s="2" t="s">
        <v>389</v>
      </c>
      <c r="AB489" s="4">
        <v>1998</v>
      </c>
      <c r="AC489" s="2" t="s">
        <v>908</v>
      </c>
      <c r="AD489" s="2" t="s">
        <v>909</v>
      </c>
    </row>
    <row r="490" spans="1:30" s="122" customFormat="1" x14ac:dyDescent="0.25">
      <c r="A490" s="108" t="s">
        <v>851</v>
      </c>
      <c r="B490" s="1" t="s">
        <v>75</v>
      </c>
      <c r="C490" s="1" t="s">
        <v>911</v>
      </c>
      <c r="D490" s="1"/>
      <c r="E490" s="1"/>
      <c r="F490" s="1"/>
      <c r="G490" s="1"/>
      <c r="H490" s="3">
        <v>121.50907199447985</v>
      </c>
      <c r="I490" s="3">
        <v>11.490164631846419</v>
      </c>
      <c r="J490" s="1"/>
      <c r="K490" s="1" t="s">
        <v>912</v>
      </c>
      <c r="L490" s="1"/>
      <c r="M490" s="1"/>
      <c r="N490" s="1"/>
      <c r="O490" s="120"/>
      <c r="P490" s="2" t="s">
        <v>140</v>
      </c>
      <c r="Q490" s="2" t="s">
        <v>133</v>
      </c>
      <c r="R490" s="2"/>
      <c r="S490" s="2" t="s">
        <v>356</v>
      </c>
      <c r="T490" s="2" t="s">
        <v>145</v>
      </c>
      <c r="U490" s="2"/>
      <c r="V490" s="2" t="s">
        <v>175</v>
      </c>
      <c r="W490" s="2" t="s">
        <v>913</v>
      </c>
      <c r="X490" s="2" t="s">
        <v>62</v>
      </c>
      <c r="Y490" s="2" t="s">
        <v>914</v>
      </c>
      <c r="Z490" s="2" t="s">
        <v>48</v>
      </c>
      <c r="AA490" s="2" t="s">
        <v>389</v>
      </c>
      <c r="AB490" s="4">
        <v>1998</v>
      </c>
      <c r="AC490" s="2" t="s">
        <v>915</v>
      </c>
      <c r="AD490" s="2" t="s">
        <v>916</v>
      </c>
    </row>
    <row r="492" spans="1:30" x14ac:dyDescent="0.25">
      <c r="H492" s="3"/>
    </row>
    <row r="494" spans="1:30" x14ac:dyDescent="0.25">
      <c r="H494" s="156"/>
      <c r="I494" s="156"/>
    </row>
    <row r="495" spans="1:30" x14ac:dyDescent="0.25">
      <c r="F495" s="3"/>
      <c r="G495" s="3"/>
      <c r="H495" s="156"/>
      <c r="I495" s="156"/>
    </row>
    <row r="496" spans="1:30" x14ac:dyDescent="0.25">
      <c r="F496" s="3"/>
      <c r="G496" s="3"/>
      <c r="H496" s="156"/>
      <c r="I496" s="156"/>
    </row>
    <row r="497" spans="8:9" x14ac:dyDescent="0.25">
      <c r="H497" s="156"/>
      <c r="I497" s="156"/>
    </row>
    <row r="498" spans="8:9" x14ac:dyDescent="0.25">
      <c r="H498" s="156"/>
      <c r="I498" s="156"/>
    </row>
    <row r="499" spans="8:9" x14ac:dyDescent="0.25">
      <c r="H499" s="156"/>
    </row>
    <row r="501" spans="8:9" x14ac:dyDescent="0.25">
      <c r="H501" s="3"/>
      <c r="I501" s="3"/>
    </row>
  </sheetData>
  <autoFilter ref="A2:AX490" xr:uid="{00000000-0001-0000-0100-000000000000}"/>
  <mergeCells count="3">
    <mergeCell ref="D1:F1"/>
    <mergeCell ref="H1:K1"/>
    <mergeCell ref="L1:O1"/>
  </mergeCells>
  <phoneticPr fontId="1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65EA6-4195-1E4D-9A7D-69C1AE041582}">
  <dimension ref="A1:S445"/>
  <sheetViews>
    <sheetView tabSelected="1" workbookViewId="0">
      <pane ySplit="1" topLeftCell="A284" activePane="bottomLeft" state="frozen"/>
      <selection pane="bottomLeft" activeCell="C80" sqref="C80"/>
    </sheetView>
  </sheetViews>
  <sheetFormatPr defaultColWidth="11.125" defaultRowHeight="15.75" x14ac:dyDescent="0.25"/>
  <cols>
    <col min="1" max="1" width="28.125" customWidth="1"/>
    <col min="12" max="12" width="18.875" customWidth="1"/>
  </cols>
  <sheetData>
    <row r="1" spans="1:19" x14ac:dyDescent="0.25">
      <c r="A1" t="s">
        <v>1103</v>
      </c>
      <c r="B1" s="93" t="s">
        <v>3</v>
      </c>
      <c r="C1" s="94" t="s">
        <v>0</v>
      </c>
      <c r="D1" s="94" t="s">
        <v>1414</v>
      </c>
      <c r="E1" s="94" t="s">
        <v>920</v>
      </c>
      <c r="F1" s="94" t="s">
        <v>1415</v>
      </c>
      <c r="G1" s="95" t="s">
        <v>1104</v>
      </c>
      <c r="H1" s="95" t="s">
        <v>1416</v>
      </c>
      <c r="I1" t="s">
        <v>1105</v>
      </c>
      <c r="J1" s="96" t="s">
        <v>11</v>
      </c>
      <c r="K1" s="96" t="s">
        <v>12</v>
      </c>
      <c r="L1" t="s">
        <v>16</v>
      </c>
      <c r="M1" t="s">
        <v>1106</v>
      </c>
      <c r="N1" t="s">
        <v>1107</v>
      </c>
      <c r="O1" t="s">
        <v>1108</v>
      </c>
      <c r="P1" t="s">
        <v>21</v>
      </c>
      <c r="Q1" s="97" t="s">
        <v>22</v>
      </c>
      <c r="R1" t="s">
        <v>23</v>
      </c>
      <c r="S1" t="s">
        <v>24</v>
      </c>
    </row>
    <row r="2" spans="1:19" x14ac:dyDescent="0.25">
      <c r="A2" s="98" t="s">
        <v>27</v>
      </c>
      <c r="B2" s="99" t="s">
        <v>25</v>
      </c>
      <c r="C2" s="100">
        <v>0.05</v>
      </c>
      <c r="D2" s="1"/>
      <c r="E2" s="100">
        <v>63</v>
      </c>
      <c r="F2" s="100"/>
      <c r="G2" s="101"/>
      <c r="H2" s="101"/>
      <c r="I2" s="96" t="s">
        <v>28</v>
      </c>
      <c r="J2" s="96" t="s">
        <v>29</v>
      </c>
      <c r="K2" s="96" t="s">
        <v>30</v>
      </c>
      <c r="L2" s="96" t="s">
        <v>1317</v>
      </c>
      <c r="M2" s="96" t="s">
        <v>35</v>
      </c>
      <c r="N2" s="96" t="s">
        <v>38</v>
      </c>
      <c r="O2" s="96" t="s">
        <v>1109</v>
      </c>
      <c r="P2" s="96" t="str">
        <f>IF(O2="Su","Summer",IF(O2="A","Autumn",IF(O2="W","Winter",IF(O2="Sp","Spring",O2))))</f>
        <v>Multiple/Unk</v>
      </c>
      <c r="Q2" s="102">
        <v>2002</v>
      </c>
      <c r="R2" s="96" t="s">
        <v>39</v>
      </c>
      <c r="S2" s="96" t="s">
        <v>40</v>
      </c>
    </row>
    <row r="3" spans="1:19" x14ac:dyDescent="0.25">
      <c r="A3" s="98" t="s">
        <v>41</v>
      </c>
      <c r="B3" s="99" t="s">
        <v>25</v>
      </c>
      <c r="C3" s="100">
        <v>0.175238</v>
      </c>
      <c r="D3" s="1"/>
      <c r="E3" s="100">
        <v>25.909099999999999</v>
      </c>
      <c r="F3" s="100"/>
      <c r="G3" s="101">
        <v>15.9091</v>
      </c>
      <c r="H3" s="101"/>
      <c r="I3" s="96" t="s">
        <v>28</v>
      </c>
      <c r="J3" s="96" t="s">
        <v>29</v>
      </c>
      <c r="K3" s="96" t="s">
        <v>30</v>
      </c>
      <c r="L3" s="96" t="s">
        <v>45</v>
      </c>
      <c r="M3" s="96" t="s">
        <v>46</v>
      </c>
      <c r="N3" s="96" t="s">
        <v>49</v>
      </c>
      <c r="O3" s="96" t="str">
        <f t="shared" ref="O3:O19" si="0">IFERROR(FIND("/", N3)&gt;0, N3)</f>
        <v>Su</v>
      </c>
      <c r="P3" s="96" t="str">
        <f t="shared" ref="P3:P73" si="1">IF(O3="Su","Summer",IF(O3="A","Autumn",IF(O3="W","Winter",IF(O3="Sp","Spring",O3))))</f>
        <v>Summer</v>
      </c>
      <c r="Q3" s="102">
        <v>1996</v>
      </c>
      <c r="R3" s="96" t="s">
        <v>50</v>
      </c>
      <c r="S3" s="96" t="s">
        <v>51</v>
      </c>
    </row>
    <row r="4" spans="1:19" x14ac:dyDescent="0.25">
      <c r="A4" s="98" t="s">
        <v>41</v>
      </c>
      <c r="B4" s="99" t="s">
        <v>25</v>
      </c>
      <c r="C4" s="100">
        <v>0.23619000000000001</v>
      </c>
      <c r="D4" s="1"/>
      <c r="E4" s="100">
        <v>28.181799999999999</v>
      </c>
      <c r="F4" s="100"/>
      <c r="G4" s="101">
        <v>13.2576</v>
      </c>
      <c r="H4" s="101"/>
      <c r="I4" s="96" t="s">
        <v>28</v>
      </c>
      <c r="J4" s="96" t="s">
        <v>29</v>
      </c>
      <c r="K4" s="96" t="s">
        <v>30</v>
      </c>
      <c r="L4" s="96" t="s">
        <v>45</v>
      </c>
      <c r="M4" s="96" t="s">
        <v>46</v>
      </c>
      <c r="N4" s="96" t="s">
        <v>52</v>
      </c>
      <c r="O4" s="96" t="str">
        <f t="shared" si="0"/>
        <v>W</v>
      </c>
      <c r="P4" s="96" t="str">
        <f t="shared" si="1"/>
        <v>Winter</v>
      </c>
      <c r="Q4" s="102">
        <v>1996</v>
      </c>
      <c r="R4" s="96" t="s">
        <v>53</v>
      </c>
      <c r="S4" s="96" t="s">
        <v>51</v>
      </c>
    </row>
    <row r="5" spans="1:19" x14ac:dyDescent="0.25">
      <c r="A5" s="98" t="s">
        <v>41</v>
      </c>
      <c r="B5" s="99" t="s">
        <v>25</v>
      </c>
      <c r="C5" s="100">
        <v>0.15619</v>
      </c>
      <c r="D5" s="1"/>
      <c r="E5" s="100">
        <v>28.636399999999998</v>
      </c>
      <c r="F5" s="100"/>
      <c r="G5" s="101">
        <v>9.6590900000000008</v>
      </c>
      <c r="H5" s="101"/>
      <c r="I5" s="96" t="s">
        <v>28</v>
      </c>
      <c r="J5" s="96" t="s">
        <v>29</v>
      </c>
      <c r="K5" s="96" t="s">
        <v>30</v>
      </c>
      <c r="L5" s="96" t="s">
        <v>45</v>
      </c>
      <c r="M5" s="96" t="s">
        <v>46</v>
      </c>
      <c r="N5" s="96" t="s">
        <v>54</v>
      </c>
      <c r="O5" s="96" t="str">
        <f t="shared" si="0"/>
        <v>Sp</v>
      </c>
      <c r="P5" s="96" t="str">
        <f t="shared" si="1"/>
        <v>Spring</v>
      </c>
      <c r="Q5" s="102">
        <v>1996</v>
      </c>
      <c r="R5" s="96" t="s">
        <v>55</v>
      </c>
      <c r="S5" s="96" t="s">
        <v>51</v>
      </c>
    </row>
    <row r="6" spans="1:19" x14ac:dyDescent="0.25">
      <c r="A6" s="98" t="s">
        <v>41</v>
      </c>
      <c r="B6" s="99" t="s">
        <v>25</v>
      </c>
      <c r="C6" s="100">
        <v>0.16761899999999999</v>
      </c>
      <c r="D6" s="1"/>
      <c r="E6" s="100">
        <v>31.060600000000001</v>
      </c>
      <c r="F6" s="100"/>
      <c r="G6" s="101">
        <v>10.2273</v>
      </c>
      <c r="H6" s="101"/>
      <c r="I6" s="96" t="s">
        <v>28</v>
      </c>
      <c r="J6" s="96" t="s">
        <v>29</v>
      </c>
      <c r="K6" s="96" t="s">
        <v>30</v>
      </c>
      <c r="L6" s="96" t="s">
        <v>45</v>
      </c>
      <c r="M6" s="96" t="s">
        <v>46</v>
      </c>
      <c r="N6" s="96" t="s">
        <v>49</v>
      </c>
      <c r="O6" s="96" t="str">
        <f t="shared" si="0"/>
        <v>Su</v>
      </c>
      <c r="P6" s="96" t="str">
        <f t="shared" si="1"/>
        <v>Summer</v>
      </c>
      <c r="Q6" s="102">
        <v>1997</v>
      </c>
      <c r="R6" s="96" t="s">
        <v>50</v>
      </c>
      <c r="S6" s="96" t="s">
        <v>51</v>
      </c>
    </row>
    <row r="7" spans="1:19" x14ac:dyDescent="0.25">
      <c r="A7" s="98" t="s">
        <v>41</v>
      </c>
      <c r="B7" s="99" t="s">
        <v>25</v>
      </c>
      <c r="C7" s="100">
        <v>0.20571400000000001</v>
      </c>
      <c r="D7" s="1"/>
      <c r="E7" s="100">
        <v>27.575800000000001</v>
      </c>
      <c r="F7" s="100"/>
      <c r="G7" s="101">
        <v>9.6590900000000008</v>
      </c>
      <c r="H7" s="101"/>
      <c r="I7" s="96" t="s">
        <v>28</v>
      </c>
      <c r="J7" s="96" t="s">
        <v>29</v>
      </c>
      <c r="K7" s="96" t="s">
        <v>30</v>
      </c>
      <c r="L7" s="96" t="s">
        <v>45</v>
      </c>
      <c r="M7" s="96" t="s">
        <v>46</v>
      </c>
      <c r="N7" s="96" t="s">
        <v>52</v>
      </c>
      <c r="O7" s="96" t="str">
        <f t="shared" si="0"/>
        <v>W</v>
      </c>
      <c r="P7" s="96" t="str">
        <f t="shared" si="1"/>
        <v>Winter</v>
      </c>
      <c r="Q7" s="102">
        <v>1997</v>
      </c>
      <c r="R7" s="96" t="s">
        <v>53</v>
      </c>
      <c r="S7" s="96" t="s">
        <v>51</v>
      </c>
    </row>
    <row r="8" spans="1:19" x14ac:dyDescent="0.25">
      <c r="A8" s="98" t="s">
        <v>41</v>
      </c>
      <c r="B8" s="99" t="s">
        <v>25</v>
      </c>
      <c r="C8" s="100">
        <v>0.29714299999999999</v>
      </c>
      <c r="D8" s="1"/>
      <c r="E8" s="100">
        <v>25.454499999999999</v>
      </c>
      <c r="F8" s="100"/>
      <c r="G8" s="101">
        <v>8.3333300000000001</v>
      </c>
      <c r="H8" s="101"/>
      <c r="I8" s="96" t="s">
        <v>28</v>
      </c>
      <c r="J8" s="96" t="s">
        <v>29</v>
      </c>
      <c r="K8" s="96" t="s">
        <v>30</v>
      </c>
      <c r="L8" s="96" t="s">
        <v>45</v>
      </c>
      <c r="M8" s="96" t="s">
        <v>46</v>
      </c>
      <c r="N8" s="96" t="s">
        <v>54</v>
      </c>
      <c r="O8" s="96" t="str">
        <f t="shared" si="0"/>
        <v>Sp</v>
      </c>
      <c r="P8" s="96" t="str">
        <f t="shared" si="1"/>
        <v>Spring</v>
      </c>
      <c r="Q8" s="102">
        <v>1997</v>
      </c>
      <c r="R8" s="96" t="s">
        <v>55</v>
      </c>
      <c r="S8" s="96" t="s">
        <v>51</v>
      </c>
    </row>
    <row r="9" spans="1:19" x14ac:dyDescent="0.25">
      <c r="A9" s="98" t="s">
        <v>41</v>
      </c>
      <c r="B9" s="99" t="s">
        <v>25</v>
      </c>
      <c r="C9" s="100">
        <v>0.28190500000000002</v>
      </c>
      <c r="D9" s="1"/>
      <c r="E9" s="100">
        <v>27.2727</v>
      </c>
      <c r="F9" s="100"/>
      <c r="G9" s="101">
        <v>9.8484800000000003</v>
      </c>
      <c r="H9" s="101"/>
      <c r="I9" s="96" t="s">
        <v>28</v>
      </c>
      <c r="J9" s="96" t="s">
        <v>29</v>
      </c>
      <c r="K9" s="96" t="s">
        <v>30</v>
      </c>
      <c r="L9" s="96" t="s">
        <v>45</v>
      </c>
      <c r="M9" s="96" t="s">
        <v>46</v>
      </c>
      <c r="N9" s="96" t="s">
        <v>49</v>
      </c>
      <c r="O9" s="96" t="str">
        <f t="shared" si="0"/>
        <v>Su</v>
      </c>
      <c r="P9" s="96" t="str">
        <f t="shared" si="1"/>
        <v>Summer</v>
      </c>
      <c r="Q9" s="102">
        <v>1998</v>
      </c>
      <c r="R9" s="96" t="s">
        <v>50</v>
      </c>
      <c r="S9" s="96" t="s">
        <v>51</v>
      </c>
    </row>
    <row r="10" spans="1:19" x14ac:dyDescent="0.25">
      <c r="A10" s="98" t="s">
        <v>41</v>
      </c>
      <c r="B10" s="99" t="s">
        <v>25</v>
      </c>
      <c r="C10" s="100">
        <v>0.35047600000000001</v>
      </c>
      <c r="D10" s="1"/>
      <c r="E10" s="100">
        <v>25.303000000000001</v>
      </c>
      <c r="F10" s="100"/>
      <c r="G10" s="101">
        <v>10.0379</v>
      </c>
      <c r="H10" s="101"/>
      <c r="I10" s="96" t="s">
        <v>28</v>
      </c>
      <c r="J10" s="96" t="s">
        <v>29</v>
      </c>
      <c r="K10" s="96" t="s">
        <v>30</v>
      </c>
      <c r="L10" s="96" t="s">
        <v>45</v>
      </c>
      <c r="M10" s="96" t="s">
        <v>46</v>
      </c>
      <c r="N10" s="96" t="s">
        <v>52</v>
      </c>
      <c r="O10" s="96" t="str">
        <f t="shared" si="0"/>
        <v>W</v>
      </c>
      <c r="P10" s="96" t="str">
        <f t="shared" si="1"/>
        <v>Winter</v>
      </c>
      <c r="Q10" s="102">
        <v>1998</v>
      </c>
      <c r="R10" s="96" t="s">
        <v>53</v>
      </c>
      <c r="S10" s="96" t="s">
        <v>51</v>
      </c>
    </row>
    <row r="11" spans="1:19" x14ac:dyDescent="0.25">
      <c r="A11" s="98" t="s">
        <v>41</v>
      </c>
      <c r="B11" s="99" t="s">
        <v>25</v>
      </c>
      <c r="C11" s="100">
        <v>0.28571400000000002</v>
      </c>
      <c r="D11" s="1"/>
      <c r="E11" s="100">
        <v>28.181799999999999</v>
      </c>
      <c r="F11" s="100"/>
      <c r="G11" s="101">
        <v>8.3333300000000001</v>
      </c>
      <c r="H11" s="101"/>
      <c r="I11" s="96" t="s">
        <v>28</v>
      </c>
      <c r="J11" s="96" t="s">
        <v>29</v>
      </c>
      <c r="K11" s="96" t="s">
        <v>30</v>
      </c>
      <c r="L11" s="96" t="s">
        <v>45</v>
      </c>
      <c r="M11" s="96" t="s">
        <v>46</v>
      </c>
      <c r="N11" s="96" t="s">
        <v>54</v>
      </c>
      <c r="O11" s="96" t="str">
        <f t="shared" si="0"/>
        <v>Sp</v>
      </c>
      <c r="P11" s="96" t="str">
        <f t="shared" si="1"/>
        <v>Spring</v>
      </c>
      <c r="Q11" s="102">
        <v>1998</v>
      </c>
      <c r="R11" s="96" t="s">
        <v>55</v>
      </c>
      <c r="S11" s="96" t="s">
        <v>51</v>
      </c>
    </row>
    <row r="12" spans="1:19" x14ac:dyDescent="0.25">
      <c r="A12" s="98" t="s">
        <v>41</v>
      </c>
      <c r="B12" s="99" t="s">
        <v>25</v>
      </c>
      <c r="C12" s="100">
        <v>0.12571399999999999</v>
      </c>
      <c r="D12" s="1"/>
      <c r="E12" s="100">
        <v>34.393900000000002</v>
      </c>
      <c r="F12" s="100"/>
      <c r="G12" s="101">
        <v>11.174200000000001</v>
      </c>
      <c r="H12" s="101"/>
      <c r="I12" s="96" t="s">
        <v>28</v>
      </c>
      <c r="J12" s="96" t="s">
        <v>29</v>
      </c>
      <c r="K12" s="96" t="s">
        <v>30</v>
      </c>
      <c r="L12" s="96" t="s">
        <v>45</v>
      </c>
      <c r="M12" s="96" t="s">
        <v>56</v>
      </c>
      <c r="N12" s="96" t="s">
        <v>49</v>
      </c>
      <c r="O12" s="96" t="str">
        <f t="shared" si="0"/>
        <v>Su</v>
      </c>
      <c r="P12" s="96" t="str">
        <f t="shared" si="1"/>
        <v>Summer</v>
      </c>
      <c r="Q12" s="102">
        <v>1999</v>
      </c>
      <c r="R12" s="96" t="s">
        <v>50</v>
      </c>
      <c r="S12" s="96" t="s">
        <v>51</v>
      </c>
    </row>
    <row r="13" spans="1:19" x14ac:dyDescent="0.25">
      <c r="A13" s="98" t="s">
        <v>41</v>
      </c>
      <c r="B13" s="99" t="s">
        <v>25</v>
      </c>
      <c r="C13" s="100">
        <v>0.13333300000000001</v>
      </c>
      <c r="D13" s="1"/>
      <c r="E13" s="100">
        <v>32.575800000000001</v>
      </c>
      <c r="F13" s="100"/>
      <c r="G13" s="101">
        <v>14.0152</v>
      </c>
      <c r="H13" s="101"/>
      <c r="I13" s="96" t="s">
        <v>28</v>
      </c>
      <c r="J13" s="96" t="s">
        <v>29</v>
      </c>
      <c r="K13" s="96" t="s">
        <v>30</v>
      </c>
      <c r="L13" s="96" t="s">
        <v>45</v>
      </c>
      <c r="M13" s="96" t="s">
        <v>56</v>
      </c>
      <c r="N13" s="96" t="s">
        <v>52</v>
      </c>
      <c r="O13" s="96" t="str">
        <f t="shared" si="0"/>
        <v>W</v>
      </c>
      <c r="P13" s="96" t="str">
        <f t="shared" si="1"/>
        <v>Winter</v>
      </c>
      <c r="Q13" s="102">
        <v>1999</v>
      </c>
      <c r="R13" s="96" t="s">
        <v>53</v>
      </c>
      <c r="S13" s="96" t="s">
        <v>51</v>
      </c>
    </row>
    <row r="14" spans="1:19" x14ac:dyDescent="0.25">
      <c r="A14" s="98" t="s">
        <v>41</v>
      </c>
      <c r="B14" s="99" t="s">
        <v>25</v>
      </c>
      <c r="C14" s="100">
        <v>0.19428599999999999</v>
      </c>
      <c r="D14" s="1"/>
      <c r="E14" s="100">
        <v>28.4848</v>
      </c>
      <c r="F14" s="100"/>
      <c r="G14" s="101">
        <v>9.8484800000000003</v>
      </c>
      <c r="H14" s="101"/>
      <c r="I14" s="96" t="s">
        <v>28</v>
      </c>
      <c r="J14" s="96" t="s">
        <v>29</v>
      </c>
      <c r="K14" s="96" t="s">
        <v>30</v>
      </c>
      <c r="L14" s="96" t="s">
        <v>45</v>
      </c>
      <c r="M14" s="96" t="s">
        <v>56</v>
      </c>
      <c r="N14" s="96" t="s">
        <v>54</v>
      </c>
      <c r="O14" s="96" t="str">
        <f t="shared" si="0"/>
        <v>Sp</v>
      </c>
      <c r="P14" s="96" t="str">
        <f t="shared" si="1"/>
        <v>Spring</v>
      </c>
      <c r="Q14" s="102">
        <v>1999</v>
      </c>
      <c r="R14" s="96" t="s">
        <v>55</v>
      </c>
      <c r="S14" s="96" t="s">
        <v>51</v>
      </c>
    </row>
    <row r="15" spans="1:19" x14ac:dyDescent="0.25">
      <c r="A15" s="98" t="s">
        <v>41</v>
      </c>
      <c r="B15" s="99" t="s">
        <v>25</v>
      </c>
      <c r="C15" s="100">
        <v>0.217143</v>
      </c>
      <c r="D15" s="1"/>
      <c r="E15" s="100">
        <v>25.909099999999999</v>
      </c>
      <c r="F15" s="100"/>
      <c r="G15" s="101">
        <v>12.689399999999999</v>
      </c>
      <c r="H15" s="101"/>
      <c r="I15" s="96" t="s">
        <v>28</v>
      </c>
      <c r="J15" s="96" t="s">
        <v>29</v>
      </c>
      <c r="K15" s="96" t="s">
        <v>30</v>
      </c>
      <c r="L15" s="96" t="s">
        <v>45</v>
      </c>
      <c r="M15" s="96" t="s">
        <v>46</v>
      </c>
      <c r="N15" s="96" t="s">
        <v>49</v>
      </c>
      <c r="O15" s="96" t="str">
        <f t="shared" si="0"/>
        <v>Su</v>
      </c>
      <c r="P15" s="96" t="str">
        <f t="shared" si="1"/>
        <v>Summer</v>
      </c>
      <c r="Q15" s="102">
        <v>2000</v>
      </c>
      <c r="R15" s="96" t="s">
        <v>50</v>
      </c>
      <c r="S15" s="96" t="s">
        <v>51</v>
      </c>
    </row>
    <row r="16" spans="1:19" x14ac:dyDescent="0.25">
      <c r="A16" s="98" t="s">
        <v>41</v>
      </c>
      <c r="B16" s="99" t="s">
        <v>25</v>
      </c>
      <c r="C16" s="100">
        <v>0.29714299999999999</v>
      </c>
      <c r="D16" s="1"/>
      <c r="E16" s="100">
        <v>26.5152</v>
      </c>
      <c r="F16" s="100"/>
      <c r="G16" s="101">
        <v>11.7424</v>
      </c>
      <c r="H16" s="101"/>
      <c r="I16" s="96" t="s">
        <v>28</v>
      </c>
      <c r="J16" s="96" t="s">
        <v>29</v>
      </c>
      <c r="K16" s="96" t="s">
        <v>30</v>
      </c>
      <c r="L16" s="96" t="s">
        <v>45</v>
      </c>
      <c r="M16" s="96" t="s">
        <v>46</v>
      </c>
      <c r="N16" s="96" t="s">
        <v>52</v>
      </c>
      <c r="O16" s="96" t="str">
        <f t="shared" si="0"/>
        <v>W</v>
      </c>
      <c r="P16" s="96" t="str">
        <f t="shared" si="1"/>
        <v>Winter</v>
      </c>
      <c r="Q16" s="102">
        <v>2000</v>
      </c>
      <c r="R16" s="96" t="s">
        <v>53</v>
      </c>
      <c r="S16" s="96" t="s">
        <v>51</v>
      </c>
    </row>
    <row r="17" spans="1:19" x14ac:dyDescent="0.25">
      <c r="A17" s="98" t="s">
        <v>41</v>
      </c>
      <c r="B17" s="99" t="s">
        <v>25</v>
      </c>
      <c r="C17" s="100">
        <v>0.144762</v>
      </c>
      <c r="D17" s="1"/>
      <c r="E17" s="100">
        <v>24.545500000000001</v>
      </c>
      <c r="F17" s="100"/>
      <c r="G17" s="101">
        <v>8.5227299999999993</v>
      </c>
      <c r="H17" s="101"/>
      <c r="I17" s="96" t="s">
        <v>28</v>
      </c>
      <c r="J17" s="96" t="s">
        <v>29</v>
      </c>
      <c r="K17" s="96" t="s">
        <v>30</v>
      </c>
      <c r="L17" s="96" t="s">
        <v>45</v>
      </c>
      <c r="M17" s="96" t="s">
        <v>46</v>
      </c>
      <c r="N17" s="96" t="s">
        <v>54</v>
      </c>
      <c r="O17" s="96" t="str">
        <f t="shared" si="0"/>
        <v>Sp</v>
      </c>
      <c r="P17" s="96" t="str">
        <f t="shared" si="1"/>
        <v>Spring</v>
      </c>
      <c r="Q17" s="102">
        <v>2000</v>
      </c>
      <c r="R17" s="96" t="s">
        <v>55</v>
      </c>
      <c r="S17" s="96" t="s">
        <v>51</v>
      </c>
    </row>
    <row r="18" spans="1:19" x14ac:dyDescent="0.25">
      <c r="A18" s="98" t="s">
        <v>41</v>
      </c>
      <c r="B18" s="99" t="s">
        <v>25</v>
      </c>
      <c r="C18" s="100">
        <v>0.29714299999999999</v>
      </c>
      <c r="D18" s="1"/>
      <c r="E18" s="100">
        <v>26.060600000000001</v>
      </c>
      <c r="F18" s="100"/>
      <c r="G18" s="101">
        <v>9.6590900000000008</v>
      </c>
      <c r="H18" s="101"/>
      <c r="I18" s="96" t="s">
        <v>28</v>
      </c>
      <c r="J18" s="96" t="s">
        <v>29</v>
      </c>
      <c r="K18" s="96" t="s">
        <v>30</v>
      </c>
      <c r="L18" s="96" t="s">
        <v>45</v>
      </c>
      <c r="M18" s="96" t="s">
        <v>46</v>
      </c>
      <c r="N18" s="96" t="s">
        <v>49</v>
      </c>
      <c r="O18" s="96" t="str">
        <f t="shared" si="0"/>
        <v>Su</v>
      </c>
      <c r="P18" s="96" t="str">
        <f t="shared" si="1"/>
        <v>Summer</v>
      </c>
      <c r="Q18" s="102">
        <v>2001</v>
      </c>
      <c r="R18" s="96" t="s">
        <v>50</v>
      </c>
      <c r="S18" s="96" t="s">
        <v>51</v>
      </c>
    </row>
    <row r="19" spans="1:19" x14ac:dyDescent="0.25">
      <c r="A19" s="98" t="s">
        <v>57</v>
      </c>
      <c r="B19" s="99" t="s">
        <v>25</v>
      </c>
      <c r="C19" s="100">
        <v>0.255</v>
      </c>
      <c r="D19" s="1">
        <v>0.03</v>
      </c>
      <c r="E19" s="100">
        <v>48.6</v>
      </c>
      <c r="F19" s="1">
        <v>2.7</v>
      </c>
      <c r="G19" s="101">
        <v>1.76</v>
      </c>
      <c r="H19" s="1">
        <v>0.21</v>
      </c>
      <c r="I19" s="96" t="s">
        <v>28</v>
      </c>
      <c r="J19" s="96" t="s">
        <v>29</v>
      </c>
      <c r="K19" s="96" t="s">
        <v>30</v>
      </c>
      <c r="L19" s="96" t="s">
        <v>60</v>
      </c>
      <c r="M19" s="96" t="s">
        <v>62</v>
      </c>
      <c r="N19" s="96" t="s">
        <v>64</v>
      </c>
      <c r="O19" s="96" t="str">
        <f t="shared" si="0"/>
        <v>A</v>
      </c>
      <c r="P19" s="96" t="str">
        <f t="shared" si="1"/>
        <v>Autumn</v>
      </c>
      <c r="Q19" s="102">
        <v>2002</v>
      </c>
      <c r="R19" s="96" t="s">
        <v>65</v>
      </c>
      <c r="S19" s="96"/>
    </row>
    <row r="20" spans="1:19" x14ac:dyDescent="0.25">
      <c r="A20" s="98" t="s">
        <v>1396</v>
      </c>
      <c r="B20" s="99" t="s">
        <v>25</v>
      </c>
      <c r="C20" s="100">
        <v>7.0000000000000007E-2</v>
      </c>
      <c r="D20" s="1">
        <v>0.04</v>
      </c>
      <c r="E20" s="100">
        <v>66.58</v>
      </c>
      <c r="F20" s="1">
        <v>19.22</v>
      </c>
      <c r="G20" s="101"/>
      <c r="H20" s="101"/>
      <c r="I20" s="96" t="s">
        <v>28</v>
      </c>
      <c r="J20" s="96" t="s">
        <v>1413</v>
      </c>
      <c r="K20" s="96"/>
      <c r="L20" s="96" t="s">
        <v>80</v>
      </c>
      <c r="M20" s="96" t="s">
        <v>62</v>
      </c>
      <c r="N20" s="96"/>
      <c r="O20" s="96" t="s">
        <v>1109</v>
      </c>
      <c r="P20" s="96" t="str">
        <f t="shared" si="1"/>
        <v>Multiple/Unk</v>
      </c>
      <c r="Q20" s="102">
        <v>2020</v>
      </c>
      <c r="R20" s="96"/>
      <c r="S20" s="96"/>
    </row>
    <row r="21" spans="1:19" x14ac:dyDescent="0.25">
      <c r="A21" s="98" t="s">
        <v>1396</v>
      </c>
      <c r="B21" s="99" t="s">
        <v>25</v>
      </c>
      <c r="C21" s="100">
        <v>0.1</v>
      </c>
      <c r="D21" s="1">
        <v>0.06</v>
      </c>
      <c r="E21" s="100">
        <v>55.52</v>
      </c>
      <c r="F21" s="1">
        <v>9.15</v>
      </c>
      <c r="G21" s="101"/>
      <c r="H21" s="101"/>
      <c r="I21" s="96" t="s">
        <v>28</v>
      </c>
      <c r="J21" s="96" t="s">
        <v>1413</v>
      </c>
      <c r="K21" s="96"/>
      <c r="L21" s="96" t="s">
        <v>80</v>
      </c>
      <c r="M21" s="96" t="s">
        <v>62</v>
      </c>
      <c r="N21" s="96"/>
      <c r="O21" s="96" t="s">
        <v>1109</v>
      </c>
      <c r="P21" s="96" t="str">
        <f t="shared" si="1"/>
        <v>Multiple/Unk</v>
      </c>
      <c r="Q21" s="102">
        <v>2020</v>
      </c>
      <c r="R21" s="96"/>
      <c r="S21" s="96"/>
    </row>
    <row r="22" spans="1:19" x14ac:dyDescent="0.25">
      <c r="A22" s="98" t="s">
        <v>1396</v>
      </c>
      <c r="B22" s="99" t="s">
        <v>25</v>
      </c>
      <c r="C22" s="100">
        <v>0.12</v>
      </c>
      <c r="D22" s="1">
        <v>0.01</v>
      </c>
      <c r="E22" s="100">
        <v>57.62</v>
      </c>
      <c r="F22" s="1">
        <v>8.1300000000000008</v>
      </c>
      <c r="G22" s="101"/>
      <c r="H22" s="101"/>
      <c r="I22" s="96" t="s">
        <v>28</v>
      </c>
      <c r="J22" s="96" t="s">
        <v>1413</v>
      </c>
      <c r="K22" s="96"/>
      <c r="L22" s="96" t="s">
        <v>80</v>
      </c>
      <c r="M22" s="96" t="s">
        <v>62</v>
      </c>
      <c r="N22" s="96"/>
      <c r="O22" s="96" t="s">
        <v>1109</v>
      </c>
      <c r="P22" s="96" t="str">
        <f t="shared" si="1"/>
        <v>Multiple/Unk</v>
      </c>
      <c r="Q22" s="102">
        <v>2020</v>
      </c>
      <c r="R22" s="96"/>
      <c r="S22" s="96"/>
    </row>
    <row r="23" spans="1:19" x14ac:dyDescent="0.25">
      <c r="A23" s="98" t="s">
        <v>1396</v>
      </c>
      <c r="B23" s="99" t="s">
        <v>25</v>
      </c>
      <c r="C23" s="100">
        <v>0.09</v>
      </c>
      <c r="D23" s="1">
        <v>0.03</v>
      </c>
      <c r="E23" s="100">
        <v>63.17</v>
      </c>
      <c r="F23" s="1">
        <v>19.5</v>
      </c>
      <c r="G23" s="101"/>
      <c r="H23" s="101"/>
      <c r="I23" s="96" t="s">
        <v>28</v>
      </c>
      <c r="J23" s="96" t="s">
        <v>1413</v>
      </c>
      <c r="K23" s="96"/>
      <c r="L23" s="96" t="s">
        <v>80</v>
      </c>
      <c r="M23" s="96" t="s">
        <v>62</v>
      </c>
      <c r="N23" s="96"/>
      <c r="O23" s="96" t="s">
        <v>1109</v>
      </c>
      <c r="P23" s="96" t="str">
        <f t="shared" si="1"/>
        <v>Multiple/Unk</v>
      </c>
      <c r="Q23" s="102">
        <v>2020</v>
      </c>
      <c r="R23" s="96"/>
      <c r="S23" s="96"/>
    </row>
    <row r="24" spans="1:19" x14ac:dyDescent="0.25">
      <c r="A24" s="98" t="s">
        <v>1396</v>
      </c>
      <c r="B24" s="99" t="s">
        <v>25</v>
      </c>
      <c r="C24" s="100">
        <v>0.09</v>
      </c>
      <c r="D24" s="1">
        <v>7.0000000000000007E-2</v>
      </c>
      <c r="E24" s="100">
        <v>55.24</v>
      </c>
      <c r="F24" s="1">
        <v>12.57</v>
      </c>
      <c r="G24" s="101"/>
      <c r="H24" s="101"/>
      <c r="I24" s="96" t="s">
        <v>28</v>
      </c>
      <c r="J24" s="96" t="s">
        <v>1413</v>
      </c>
      <c r="K24" s="96"/>
      <c r="L24" s="96" t="s">
        <v>80</v>
      </c>
      <c r="M24" s="96" t="s">
        <v>62</v>
      </c>
      <c r="N24" s="96"/>
      <c r="O24" s="96" t="s">
        <v>1109</v>
      </c>
      <c r="P24" s="96" t="str">
        <f t="shared" si="1"/>
        <v>Multiple/Unk</v>
      </c>
      <c r="Q24" s="102">
        <v>2020</v>
      </c>
      <c r="R24" s="96"/>
      <c r="S24" s="96"/>
    </row>
    <row r="25" spans="1:19" x14ac:dyDescent="0.25">
      <c r="A25" s="98" t="s">
        <v>1396</v>
      </c>
      <c r="B25" s="99" t="s">
        <v>25</v>
      </c>
      <c r="C25" s="100">
        <v>0.06</v>
      </c>
      <c r="D25" s="1">
        <v>0.02</v>
      </c>
      <c r="E25" s="100">
        <v>56.81</v>
      </c>
      <c r="F25" s="1">
        <v>15.3</v>
      </c>
      <c r="G25" s="101"/>
      <c r="H25" s="101"/>
      <c r="I25" s="96" t="s">
        <v>28</v>
      </c>
      <c r="J25" s="96" t="s">
        <v>1413</v>
      </c>
      <c r="K25" s="96"/>
      <c r="L25" s="96" t="s">
        <v>80</v>
      </c>
      <c r="M25" s="96" t="s">
        <v>62</v>
      </c>
      <c r="N25" s="96"/>
      <c r="O25" s="96" t="s">
        <v>1109</v>
      </c>
      <c r="P25" s="96" t="str">
        <f t="shared" si="1"/>
        <v>Multiple/Unk</v>
      </c>
      <c r="Q25" s="102">
        <v>2020</v>
      </c>
      <c r="R25" s="96"/>
      <c r="S25" s="96"/>
    </row>
    <row r="26" spans="1:19" x14ac:dyDescent="0.25">
      <c r="A26" s="98" t="s">
        <v>1136</v>
      </c>
      <c r="B26" s="99" t="s">
        <v>25</v>
      </c>
      <c r="C26" s="100"/>
      <c r="E26" s="100">
        <v>179.42</v>
      </c>
      <c r="F26" s="1">
        <v>11.44</v>
      </c>
      <c r="G26" s="101">
        <v>7.9000000000000001E-2</v>
      </c>
      <c r="H26" s="1">
        <v>1.4E-2</v>
      </c>
      <c r="I26" s="96" t="s">
        <v>28</v>
      </c>
      <c r="J26" s="96" t="s">
        <v>29</v>
      </c>
      <c r="K26" s="96" t="s">
        <v>30</v>
      </c>
      <c r="L26" s="96" t="s">
        <v>90</v>
      </c>
      <c r="M26" s="96" t="s">
        <v>62</v>
      </c>
      <c r="N26" s="96" t="s">
        <v>282</v>
      </c>
      <c r="O26" s="96" t="s">
        <v>1109</v>
      </c>
      <c r="P26" s="96" t="str">
        <f t="shared" si="1"/>
        <v>Multiple/Unk</v>
      </c>
      <c r="Q26" s="102">
        <v>2020</v>
      </c>
      <c r="R26" s="96" t="s">
        <v>1383</v>
      </c>
      <c r="S26" s="96"/>
    </row>
    <row r="27" spans="1:19" x14ac:dyDescent="0.25">
      <c r="A27" s="98" t="s">
        <v>84</v>
      </c>
      <c r="B27" s="99" t="s">
        <v>25</v>
      </c>
      <c r="C27" s="100">
        <v>0.17</v>
      </c>
      <c r="D27" s="1">
        <v>1.4999999999999999E-2</v>
      </c>
      <c r="E27" s="100">
        <v>35</v>
      </c>
      <c r="F27" s="1">
        <v>0.8</v>
      </c>
      <c r="G27" s="101"/>
      <c r="H27" s="1"/>
      <c r="I27" s="96" t="s">
        <v>28</v>
      </c>
      <c r="J27" s="96" t="s">
        <v>29</v>
      </c>
      <c r="K27" s="96" t="s">
        <v>30</v>
      </c>
      <c r="L27" s="96" t="s">
        <v>87</v>
      </c>
      <c r="M27" s="96" t="s">
        <v>62</v>
      </c>
      <c r="N27" s="96"/>
      <c r="O27" s="96" t="s">
        <v>1109</v>
      </c>
      <c r="P27" s="96" t="str">
        <f t="shared" si="1"/>
        <v>Multiple/Unk</v>
      </c>
      <c r="Q27" s="102"/>
      <c r="R27" s="96"/>
      <c r="S27" s="96"/>
    </row>
    <row r="28" spans="1:19" x14ac:dyDescent="0.25">
      <c r="A28" s="98" t="s">
        <v>84</v>
      </c>
      <c r="B28" s="99" t="s">
        <v>25</v>
      </c>
      <c r="C28" s="100">
        <v>0.13</v>
      </c>
      <c r="D28" s="1">
        <v>7.0000000000000001E-3</v>
      </c>
      <c r="E28" s="100">
        <v>31</v>
      </c>
      <c r="F28" s="1">
        <v>0.4</v>
      </c>
      <c r="G28" s="101"/>
      <c r="H28" s="1"/>
      <c r="I28" s="96" t="s">
        <v>28</v>
      </c>
      <c r="J28" s="96" t="s">
        <v>29</v>
      </c>
      <c r="K28" s="96" t="s">
        <v>30</v>
      </c>
      <c r="L28" s="96" t="s">
        <v>45</v>
      </c>
      <c r="M28" s="96" t="s">
        <v>35</v>
      </c>
      <c r="N28" s="96"/>
      <c r="O28" s="96" t="s">
        <v>1109</v>
      </c>
      <c r="P28" s="96" t="str">
        <f t="shared" si="1"/>
        <v>Multiple/Unk</v>
      </c>
      <c r="Q28" s="102"/>
      <c r="R28" s="96"/>
      <c r="S28" s="96"/>
    </row>
    <row r="29" spans="1:19" x14ac:dyDescent="0.25">
      <c r="A29" s="98" t="s">
        <v>84</v>
      </c>
      <c r="B29" s="99" t="s">
        <v>25</v>
      </c>
      <c r="C29" s="100">
        <v>0.19</v>
      </c>
      <c r="D29" s="1">
        <v>1.0999999999999999E-2</v>
      </c>
      <c r="E29" s="100">
        <v>31</v>
      </c>
      <c r="F29" s="1">
        <v>0.6</v>
      </c>
      <c r="G29" s="101"/>
      <c r="H29" s="1"/>
      <c r="I29" s="96" t="s">
        <v>28</v>
      </c>
      <c r="J29" s="96" t="s">
        <v>29</v>
      </c>
      <c r="K29" s="96" t="s">
        <v>30</v>
      </c>
      <c r="L29" s="96" t="s">
        <v>90</v>
      </c>
      <c r="M29" s="96" t="s">
        <v>62</v>
      </c>
      <c r="N29" s="96" t="s">
        <v>64</v>
      </c>
      <c r="O29" s="96" t="str">
        <f>IFERROR(FIND("/", N29)&gt;0, N29)</f>
        <v>A</v>
      </c>
      <c r="P29" s="96" t="str">
        <f t="shared" si="1"/>
        <v>Autumn</v>
      </c>
      <c r="Q29" s="102">
        <v>1993</v>
      </c>
      <c r="R29" s="96" t="s">
        <v>92</v>
      </c>
      <c r="S29" s="96" t="s">
        <v>93</v>
      </c>
    </row>
    <row r="30" spans="1:19" x14ac:dyDescent="0.25">
      <c r="A30" s="98" t="s">
        <v>84</v>
      </c>
      <c r="B30" s="99" t="s">
        <v>25</v>
      </c>
      <c r="C30" s="100">
        <v>0.03</v>
      </c>
      <c r="D30" s="1">
        <v>7.0000000000000001E-3</v>
      </c>
      <c r="E30" s="100">
        <v>50</v>
      </c>
      <c r="F30" s="1">
        <v>4.5</v>
      </c>
      <c r="G30" s="101"/>
      <c r="H30" s="1"/>
      <c r="I30" s="96" t="s">
        <v>28</v>
      </c>
      <c r="J30" s="96" t="s">
        <v>29</v>
      </c>
      <c r="K30" s="96" t="s">
        <v>30</v>
      </c>
      <c r="L30" s="96" t="s">
        <v>90</v>
      </c>
      <c r="M30" s="96" t="s">
        <v>62</v>
      </c>
      <c r="N30" s="96"/>
      <c r="O30" s="96" t="s">
        <v>1109</v>
      </c>
      <c r="P30" s="96" t="str">
        <f t="shared" si="1"/>
        <v>Multiple/Unk</v>
      </c>
      <c r="Q30" s="102"/>
      <c r="R30" s="96"/>
      <c r="S30" s="96"/>
    </row>
    <row r="31" spans="1:19" x14ac:dyDescent="0.25">
      <c r="A31" s="98" t="s">
        <v>84</v>
      </c>
      <c r="B31" s="99" t="s">
        <v>25</v>
      </c>
      <c r="C31" s="100">
        <v>0.24</v>
      </c>
      <c r="D31" s="1">
        <v>5.5E-2</v>
      </c>
      <c r="E31" s="100">
        <v>50</v>
      </c>
      <c r="F31" s="1">
        <v>3.3</v>
      </c>
      <c r="G31" s="101"/>
      <c r="H31" s="1"/>
      <c r="I31" s="96" t="s">
        <v>28</v>
      </c>
      <c r="J31" s="96" t="s">
        <v>29</v>
      </c>
      <c r="K31" s="96" t="s">
        <v>30</v>
      </c>
      <c r="L31" s="96" t="s">
        <v>60</v>
      </c>
      <c r="M31" s="96" t="s">
        <v>62</v>
      </c>
      <c r="N31" s="96"/>
      <c r="O31" s="96" t="s">
        <v>1109</v>
      </c>
      <c r="P31" s="96" t="str">
        <f t="shared" si="1"/>
        <v>Multiple/Unk</v>
      </c>
      <c r="Q31" s="102"/>
      <c r="R31" s="96"/>
      <c r="S31" s="96"/>
    </row>
    <row r="32" spans="1:19" x14ac:dyDescent="0.25">
      <c r="A32" s="98" t="s">
        <v>84</v>
      </c>
      <c r="B32" s="99" t="s">
        <v>25</v>
      </c>
      <c r="C32" s="100">
        <v>0.08</v>
      </c>
      <c r="D32" s="1">
        <v>7.0000000000000001E-3</v>
      </c>
      <c r="E32" s="100">
        <v>27</v>
      </c>
      <c r="F32" s="1">
        <v>0.6</v>
      </c>
      <c r="G32" s="101"/>
      <c r="H32" s="1"/>
      <c r="I32" s="96" t="s">
        <v>28</v>
      </c>
      <c r="J32" s="96" t="s">
        <v>29</v>
      </c>
      <c r="K32" s="96" t="s">
        <v>30</v>
      </c>
      <c r="L32" s="96" t="s">
        <v>45</v>
      </c>
      <c r="M32" s="96" t="s">
        <v>35</v>
      </c>
      <c r="N32" s="96"/>
      <c r="O32" s="96" t="s">
        <v>1109</v>
      </c>
      <c r="P32" s="96" t="str">
        <f t="shared" si="1"/>
        <v>Multiple/Unk</v>
      </c>
      <c r="Q32" s="102"/>
      <c r="R32" s="96"/>
      <c r="S32" s="96"/>
    </row>
    <row r="33" spans="1:19" x14ac:dyDescent="0.25">
      <c r="A33" s="98" t="s">
        <v>97</v>
      </c>
      <c r="B33" s="99" t="s">
        <v>25</v>
      </c>
      <c r="C33" s="100">
        <v>8.7999999999999995E-2</v>
      </c>
      <c r="D33" s="1">
        <v>6.0000000000000001E-3</v>
      </c>
      <c r="E33" s="100">
        <v>45.82</v>
      </c>
      <c r="F33" s="3">
        <v>1.41</v>
      </c>
      <c r="G33" s="101">
        <v>4.87</v>
      </c>
      <c r="H33" s="1">
        <v>0.19</v>
      </c>
      <c r="I33" s="96" t="s">
        <v>28</v>
      </c>
      <c r="J33" s="96" t="s">
        <v>29</v>
      </c>
      <c r="K33" s="96" t="s">
        <v>30</v>
      </c>
      <c r="L33" s="96" t="s">
        <v>45</v>
      </c>
      <c r="M33" s="96" t="s">
        <v>56</v>
      </c>
      <c r="N33" s="96" t="s">
        <v>100</v>
      </c>
      <c r="O33" s="96" t="s">
        <v>1109</v>
      </c>
      <c r="P33" s="96" t="str">
        <f t="shared" si="1"/>
        <v>Multiple/Unk</v>
      </c>
      <c r="Q33" s="102">
        <v>2012</v>
      </c>
      <c r="R33" s="96" t="s">
        <v>101</v>
      </c>
      <c r="S33" s="96" t="s">
        <v>102</v>
      </c>
    </row>
    <row r="34" spans="1:19" x14ac:dyDescent="0.25">
      <c r="A34" s="98" t="s">
        <v>97</v>
      </c>
      <c r="B34" s="99" t="s">
        <v>25</v>
      </c>
      <c r="C34" s="100">
        <v>0.105</v>
      </c>
      <c r="D34" s="1">
        <v>8.0000000000000002E-3</v>
      </c>
      <c r="E34" s="100">
        <v>31.68</v>
      </c>
      <c r="F34" s="3">
        <v>0.98</v>
      </c>
      <c r="G34" s="101">
        <v>6.92</v>
      </c>
      <c r="H34" s="1">
        <v>0.28999999999999998</v>
      </c>
      <c r="I34" s="96" t="s">
        <v>28</v>
      </c>
      <c r="J34" s="96" t="s">
        <v>29</v>
      </c>
      <c r="K34" s="96" t="s">
        <v>30</v>
      </c>
      <c r="L34" s="96" t="s">
        <v>45</v>
      </c>
      <c r="M34" s="96" t="s">
        <v>56</v>
      </c>
      <c r="N34" s="96" t="s">
        <v>100</v>
      </c>
      <c r="O34" s="96" t="s">
        <v>1109</v>
      </c>
      <c r="P34" s="96" t="str">
        <f t="shared" si="1"/>
        <v>Multiple/Unk</v>
      </c>
      <c r="Q34" s="102">
        <v>2012</v>
      </c>
      <c r="R34" s="96" t="s">
        <v>101</v>
      </c>
      <c r="S34" s="96" t="s">
        <v>103</v>
      </c>
    </row>
    <row r="35" spans="1:19" x14ac:dyDescent="0.25">
      <c r="A35" s="98" t="s">
        <v>97</v>
      </c>
      <c r="B35" s="99" t="s">
        <v>25</v>
      </c>
      <c r="C35" s="100">
        <v>5.3999999999999999E-2</v>
      </c>
      <c r="D35" s="1">
        <v>5.0000000000000001E-3</v>
      </c>
      <c r="E35" s="100">
        <v>60.03</v>
      </c>
      <c r="F35" s="3">
        <v>2.5299999999999998</v>
      </c>
      <c r="G35" s="101">
        <v>4.08</v>
      </c>
      <c r="H35" s="1">
        <v>0.21</v>
      </c>
      <c r="I35" s="96" t="s">
        <v>28</v>
      </c>
      <c r="J35" s="96" t="s">
        <v>29</v>
      </c>
      <c r="K35" s="96" t="s">
        <v>30</v>
      </c>
      <c r="L35" s="96" t="s">
        <v>45</v>
      </c>
      <c r="M35" s="96" t="s">
        <v>56</v>
      </c>
      <c r="N35" s="96" t="s">
        <v>100</v>
      </c>
      <c r="O35" s="96" t="s">
        <v>1109</v>
      </c>
      <c r="P35" s="96" t="str">
        <f t="shared" si="1"/>
        <v>Multiple/Unk</v>
      </c>
      <c r="Q35" s="102">
        <v>2012</v>
      </c>
      <c r="R35" s="96" t="s">
        <v>101</v>
      </c>
      <c r="S35" s="96" t="s">
        <v>104</v>
      </c>
    </row>
    <row r="36" spans="1:19" x14ac:dyDescent="0.25">
      <c r="A36" s="98" t="s">
        <v>97</v>
      </c>
      <c r="B36" s="99" t="s">
        <v>25</v>
      </c>
      <c r="C36" s="100">
        <v>5.8999999999999997E-2</v>
      </c>
      <c r="D36" s="1">
        <v>4.0000000000000001E-3</v>
      </c>
      <c r="E36" s="100">
        <v>59.29</v>
      </c>
      <c r="F36" s="3">
        <v>2.08</v>
      </c>
      <c r="G36" s="101">
        <v>4.2</v>
      </c>
      <c r="H36" s="1">
        <v>0.19</v>
      </c>
      <c r="I36" s="96" t="s">
        <v>28</v>
      </c>
      <c r="J36" s="96" t="s">
        <v>29</v>
      </c>
      <c r="K36" s="96" t="s">
        <v>30</v>
      </c>
      <c r="L36" s="96" t="s">
        <v>45</v>
      </c>
      <c r="M36" s="96" t="s">
        <v>56</v>
      </c>
      <c r="N36" s="96" t="s">
        <v>100</v>
      </c>
      <c r="O36" s="96" t="s">
        <v>1109</v>
      </c>
      <c r="P36" s="96" t="str">
        <f t="shared" si="1"/>
        <v>Multiple/Unk</v>
      </c>
      <c r="Q36" s="102">
        <v>2012</v>
      </c>
      <c r="R36" s="96" t="s">
        <v>101</v>
      </c>
      <c r="S36" s="96" t="s">
        <v>105</v>
      </c>
    </row>
    <row r="37" spans="1:19" x14ac:dyDescent="0.25">
      <c r="A37" s="98" t="s">
        <v>106</v>
      </c>
      <c r="B37" s="99" t="s">
        <v>25</v>
      </c>
      <c r="C37" s="100">
        <v>8.3000000000000004E-2</v>
      </c>
      <c r="D37" s="1">
        <v>8.9999999999999993E-3</v>
      </c>
      <c r="E37" s="100">
        <v>107.33</v>
      </c>
      <c r="F37" s="1">
        <v>4.83</v>
      </c>
      <c r="G37" s="101">
        <v>0.69</v>
      </c>
      <c r="H37" s="1">
        <v>0.05</v>
      </c>
      <c r="I37" s="96" t="s">
        <v>28</v>
      </c>
      <c r="J37" s="96" t="s">
        <v>29</v>
      </c>
      <c r="K37" s="96" t="s">
        <v>30</v>
      </c>
      <c r="L37" s="96" t="s">
        <v>87</v>
      </c>
      <c r="M37" s="96" t="s">
        <v>62</v>
      </c>
      <c r="N37" s="96" t="s">
        <v>64</v>
      </c>
      <c r="O37" s="96" t="str">
        <f>IFERROR(FIND("/", N37)&gt;0, N37)</f>
        <v>A</v>
      </c>
      <c r="P37" s="96" t="str">
        <f t="shared" si="1"/>
        <v>Autumn</v>
      </c>
      <c r="Q37" s="102">
        <v>2010</v>
      </c>
      <c r="R37" s="96" t="s">
        <v>111</v>
      </c>
      <c r="S37" s="96" t="s">
        <v>112</v>
      </c>
    </row>
    <row r="38" spans="1:19" x14ac:dyDescent="0.25">
      <c r="A38" s="98" t="s">
        <v>106</v>
      </c>
      <c r="B38" s="99" t="s">
        <v>25</v>
      </c>
      <c r="C38" s="100">
        <v>7.3999999999999996E-2</v>
      </c>
      <c r="D38" s="1">
        <v>8.9999999999999993E-3</v>
      </c>
      <c r="E38" s="100">
        <v>131.19</v>
      </c>
      <c r="F38" s="1">
        <v>6.79</v>
      </c>
      <c r="G38" s="101">
        <v>0.44</v>
      </c>
      <c r="H38" s="1">
        <v>0.03</v>
      </c>
      <c r="I38" s="96" t="s">
        <v>28</v>
      </c>
      <c r="J38" s="96" t="s">
        <v>29</v>
      </c>
      <c r="K38" s="96" t="s">
        <v>30</v>
      </c>
      <c r="L38" s="96" t="s">
        <v>87</v>
      </c>
      <c r="M38" s="96" t="s">
        <v>62</v>
      </c>
      <c r="N38" s="96" t="s">
        <v>64</v>
      </c>
      <c r="O38" s="96" t="str">
        <f>IFERROR(FIND("/", N38)&gt;0, N38)</f>
        <v>A</v>
      </c>
      <c r="P38" s="96" t="str">
        <f t="shared" si="1"/>
        <v>Autumn</v>
      </c>
      <c r="Q38" s="102">
        <v>2010</v>
      </c>
      <c r="R38" s="96" t="s">
        <v>111</v>
      </c>
      <c r="S38" s="96" t="s">
        <v>112</v>
      </c>
    </row>
    <row r="39" spans="1:19" x14ac:dyDescent="0.25">
      <c r="A39" s="98" t="s">
        <v>115</v>
      </c>
      <c r="B39" s="99" t="s">
        <v>25</v>
      </c>
      <c r="C39" s="100">
        <v>4.5999999999999999E-2</v>
      </c>
      <c r="E39" s="100">
        <v>155</v>
      </c>
      <c r="F39" s="1">
        <v>53</v>
      </c>
      <c r="G39" s="101">
        <v>0.18</v>
      </c>
      <c r="H39" s="101"/>
      <c r="I39" s="96" t="s">
        <v>28</v>
      </c>
      <c r="J39" s="96" t="s">
        <v>29</v>
      </c>
      <c r="K39" s="96" t="s">
        <v>30</v>
      </c>
      <c r="L39" s="96" t="s">
        <v>118</v>
      </c>
      <c r="M39" s="96"/>
      <c r="N39" s="96" t="s">
        <v>64</v>
      </c>
      <c r="O39" s="96" t="str">
        <f>IFERROR(FIND("/", N39)&gt;0, N39)</f>
        <v>A</v>
      </c>
      <c r="P39" s="96" t="str">
        <f t="shared" si="1"/>
        <v>Autumn</v>
      </c>
      <c r="Q39" s="102" t="s">
        <v>121</v>
      </c>
      <c r="R39" s="96" t="s">
        <v>122</v>
      </c>
      <c r="S39" s="96" t="s">
        <v>123</v>
      </c>
    </row>
    <row r="40" spans="1:19" x14ac:dyDescent="0.25">
      <c r="A40" s="98" t="s">
        <v>115</v>
      </c>
      <c r="B40" s="99" t="s">
        <v>25</v>
      </c>
      <c r="C40" s="100">
        <v>6.5000000000000002E-2</v>
      </c>
      <c r="E40" s="100">
        <v>118</v>
      </c>
      <c r="F40" s="1">
        <v>52</v>
      </c>
      <c r="G40" s="101">
        <v>0.22</v>
      </c>
      <c r="H40" s="101"/>
      <c r="I40" s="96" t="s">
        <v>28</v>
      </c>
      <c r="J40" s="96" t="s">
        <v>29</v>
      </c>
      <c r="K40" s="96" t="s">
        <v>30</v>
      </c>
      <c r="L40" s="96" t="s">
        <v>118</v>
      </c>
      <c r="M40" s="96"/>
      <c r="N40" s="96" t="s">
        <v>64</v>
      </c>
      <c r="O40" s="96" t="s">
        <v>64</v>
      </c>
      <c r="P40" s="96" t="str">
        <f t="shared" si="1"/>
        <v>Autumn</v>
      </c>
      <c r="Q40" s="102" t="s">
        <v>121</v>
      </c>
      <c r="R40" s="96" t="s">
        <v>126</v>
      </c>
      <c r="S40" s="96" t="s">
        <v>123</v>
      </c>
    </row>
    <row r="41" spans="1:19" x14ac:dyDescent="0.25">
      <c r="A41" s="98" t="s">
        <v>115</v>
      </c>
      <c r="B41" s="99" t="s">
        <v>25</v>
      </c>
      <c r="C41" s="100">
        <v>0.31900000000000001</v>
      </c>
      <c r="E41" s="100">
        <v>43</v>
      </c>
      <c r="F41" s="1">
        <v>12</v>
      </c>
      <c r="G41" s="101">
        <v>1.55</v>
      </c>
      <c r="H41" s="101"/>
      <c r="I41" s="96" t="s">
        <v>28</v>
      </c>
      <c r="J41" s="96" t="s">
        <v>29</v>
      </c>
      <c r="K41" s="96" t="s">
        <v>30</v>
      </c>
      <c r="L41" s="96" t="s">
        <v>118</v>
      </c>
      <c r="M41" s="96"/>
      <c r="N41" s="96" t="s">
        <v>49</v>
      </c>
      <c r="O41" s="96" t="str">
        <f>IFERROR(FIND("/", N41)&gt;0, N41)</f>
        <v>Su</v>
      </c>
      <c r="P41" s="96" t="str">
        <f t="shared" si="1"/>
        <v>Summer</v>
      </c>
      <c r="Q41" s="102" t="s">
        <v>121</v>
      </c>
      <c r="R41" s="96" t="s">
        <v>128</v>
      </c>
      <c r="S41" s="96" t="s">
        <v>123</v>
      </c>
    </row>
    <row r="42" spans="1:19" x14ac:dyDescent="0.25">
      <c r="A42" s="98" t="s">
        <v>115</v>
      </c>
      <c r="B42" s="99" t="s">
        <v>25</v>
      </c>
      <c r="C42" s="100">
        <v>7.4999999999999997E-2</v>
      </c>
      <c r="E42" s="100">
        <v>72</v>
      </c>
      <c r="F42" s="1">
        <v>35</v>
      </c>
      <c r="G42" s="101">
        <v>2.2400000000000002</v>
      </c>
      <c r="H42" s="101"/>
      <c r="I42" s="96" t="s">
        <v>28</v>
      </c>
      <c r="J42" s="96" t="s">
        <v>29</v>
      </c>
      <c r="K42" s="96" t="s">
        <v>30</v>
      </c>
      <c r="L42" s="96" t="s">
        <v>118</v>
      </c>
      <c r="M42" s="96"/>
      <c r="N42" s="96" t="s">
        <v>64</v>
      </c>
      <c r="O42" s="96" t="str">
        <f>IFERROR(FIND("/", N42)&gt;0, N42)</f>
        <v>A</v>
      </c>
      <c r="P42" s="96" t="str">
        <f t="shared" si="1"/>
        <v>Autumn</v>
      </c>
      <c r="Q42" s="102" t="s">
        <v>121</v>
      </c>
      <c r="R42" s="96" t="s">
        <v>122</v>
      </c>
      <c r="S42" s="96" t="s">
        <v>123</v>
      </c>
    </row>
    <row r="43" spans="1:19" x14ac:dyDescent="0.25">
      <c r="A43" s="98" t="s">
        <v>131</v>
      </c>
      <c r="B43" s="99" t="s">
        <v>25</v>
      </c>
      <c r="C43" s="100"/>
      <c r="E43" s="100">
        <v>28.484243826620069</v>
      </c>
      <c r="F43" s="124">
        <v>2.727216956464305</v>
      </c>
      <c r="G43" s="101"/>
      <c r="H43" s="101"/>
      <c r="I43" s="96" t="s">
        <v>132</v>
      </c>
      <c r="J43" s="96" t="s">
        <v>133</v>
      </c>
      <c r="K43" s="96"/>
      <c r="L43" s="96" t="s">
        <v>80</v>
      </c>
      <c r="M43" s="96"/>
      <c r="N43" s="96" t="s">
        <v>136</v>
      </c>
      <c r="O43" s="96" t="s">
        <v>1109</v>
      </c>
      <c r="P43" s="96" t="str">
        <f t="shared" si="1"/>
        <v>Multiple/Unk</v>
      </c>
      <c r="Q43" s="102" t="s">
        <v>137</v>
      </c>
      <c r="R43" s="96" t="s">
        <v>138</v>
      </c>
      <c r="S43" s="96" t="s">
        <v>139</v>
      </c>
    </row>
    <row r="44" spans="1:19" x14ac:dyDescent="0.25">
      <c r="A44" s="98" t="s">
        <v>131</v>
      </c>
      <c r="B44" s="99" t="s">
        <v>25</v>
      </c>
      <c r="C44" s="100"/>
      <c r="E44" s="100">
        <v>47.529558354312691</v>
      </c>
      <c r="F44" s="124">
        <v>5.5464585092065626</v>
      </c>
      <c r="G44" s="101"/>
      <c r="H44" s="101"/>
      <c r="I44" s="96" t="s">
        <v>140</v>
      </c>
      <c r="J44" s="96" t="s">
        <v>133</v>
      </c>
      <c r="K44" s="96"/>
      <c r="L44" s="96" t="s">
        <v>80</v>
      </c>
      <c r="M44" s="96"/>
      <c r="N44" s="96" t="s">
        <v>136</v>
      </c>
      <c r="O44" s="96" t="s">
        <v>1109</v>
      </c>
      <c r="P44" s="96" t="str">
        <f t="shared" si="1"/>
        <v>Multiple/Unk</v>
      </c>
      <c r="Q44" s="102" t="s">
        <v>137</v>
      </c>
      <c r="R44" s="96" t="s">
        <v>138</v>
      </c>
      <c r="S44" s="96" t="s">
        <v>141</v>
      </c>
    </row>
    <row r="45" spans="1:19" x14ac:dyDescent="0.25">
      <c r="A45" s="98" t="s">
        <v>143</v>
      </c>
      <c r="B45" s="99" t="s">
        <v>25</v>
      </c>
      <c r="C45" s="100"/>
      <c r="E45" s="100">
        <v>125.91995895461766</v>
      </c>
      <c r="F45" s="100"/>
      <c r="G45" s="101"/>
      <c r="H45" s="101"/>
      <c r="I45" s="96" t="s">
        <v>140</v>
      </c>
      <c r="J45" s="96" t="s">
        <v>133</v>
      </c>
      <c r="K45" s="96"/>
      <c r="L45" s="96" t="s">
        <v>87</v>
      </c>
      <c r="M45" s="96"/>
      <c r="N45" s="96"/>
      <c r="O45" s="96" t="s">
        <v>1109</v>
      </c>
      <c r="P45" s="96" t="str">
        <f t="shared" si="1"/>
        <v>Multiple/Unk</v>
      </c>
      <c r="Q45" s="102"/>
      <c r="R45" s="96"/>
      <c r="S45" s="96" t="s">
        <v>147</v>
      </c>
    </row>
    <row r="46" spans="1:19" x14ac:dyDescent="0.25">
      <c r="A46" s="98" t="s">
        <v>143</v>
      </c>
      <c r="B46" s="99" t="s">
        <v>25</v>
      </c>
      <c r="C46" s="100"/>
      <c r="E46" s="100">
        <v>128.21529212886159</v>
      </c>
      <c r="F46" s="100"/>
      <c r="G46" s="101"/>
      <c r="H46" s="101"/>
      <c r="I46" s="96" t="s">
        <v>132</v>
      </c>
      <c r="J46" s="96" t="s">
        <v>133</v>
      </c>
      <c r="K46" s="96"/>
      <c r="L46" s="96" t="s">
        <v>87</v>
      </c>
      <c r="M46" s="96"/>
      <c r="N46" s="96"/>
      <c r="O46" s="96" t="s">
        <v>1109</v>
      </c>
      <c r="P46" s="96" t="str">
        <f t="shared" si="1"/>
        <v>Multiple/Unk</v>
      </c>
      <c r="Q46" s="102"/>
      <c r="R46" s="96"/>
      <c r="S46" s="96" t="s">
        <v>147</v>
      </c>
    </row>
    <row r="47" spans="1:19" x14ac:dyDescent="0.25">
      <c r="A47" s="98" t="s">
        <v>150</v>
      </c>
      <c r="B47" s="99" t="s">
        <v>25</v>
      </c>
      <c r="C47" s="100"/>
      <c r="E47" s="100">
        <v>47.193656206376389</v>
      </c>
      <c r="F47" s="100"/>
      <c r="G47" s="101"/>
      <c r="H47" s="101"/>
      <c r="I47" s="96" t="s">
        <v>132</v>
      </c>
      <c r="J47" s="96" t="s">
        <v>133</v>
      </c>
      <c r="K47" s="96"/>
      <c r="L47" s="96" t="s">
        <v>87</v>
      </c>
      <c r="M47" s="96" t="s">
        <v>62</v>
      </c>
      <c r="N47" s="96" t="s">
        <v>100</v>
      </c>
      <c r="O47" s="96" t="s">
        <v>1109</v>
      </c>
      <c r="P47" s="96" t="str">
        <f t="shared" si="1"/>
        <v>Multiple/Unk</v>
      </c>
      <c r="Q47" s="102" t="s">
        <v>154</v>
      </c>
      <c r="R47" s="96"/>
      <c r="S47" s="96" t="s">
        <v>155</v>
      </c>
    </row>
    <row r="48" spans="1:19" x14ac:dyDescent="0.25">
      <c r="A48" s="98" t="s">
        <v>150</v>
      </c>
      <c r="B48" s="99" t="s">
        <v>25</v>
      </c>
      <c r="C48" s="100"/>
      <c r="E48" s="100">
        <v>73.473862010596449</v>
      </c>
      <c r="F48" s="100"/>
      <c r="G48" s="101"/>
      <c r="H48" s="101"/>
      <c r="I48" s="96" t="s">
        <v>140</v>
      </c>
      <c r="J48" s="96" t="s">
        <v>133</v>
      </c>
      <c r="K48" s="96"/>
      <c r="L48" s="96" t="s">
        <v>87</v>
      </c>
      <c r="M48" s="96" t="s">
        <v>62</v>
      </c>
      <c r="N48" s="96" t="s">
        <v>100</v>
      </c>
      <c r="O48" s="96" t="s">
        <v>1109</v>
      </c>
      <c r="P48" s="96" t="str">
        <f t="shared" si="1"/>
        <v>Multiple/Unk</v>
      </c>
      <c r="Q48" s="102" t="s">
        <v>154</v>
      </c>
      <c r="R48" s="96"/>
      <c r="S48" s="96" t="s">
        <v>157</v>
      </c>
    </row>
    <row r="49" spans="1:19" x14ac:dyDescent="0.25">
      <c r="A49" s="98" t="s">
        <v>159</v>
      </c>
      <c r="B49" s="99" t="s">
        <v>25</v>
      </c>
      <c r="C49" s="100"/>
      <c r="E49" s="100">
        <v>27.247270114794059</v>
      </c>
      <c r="F49" s="100"/>
      <c r="G49" s="101"/>
      <c r="H49" s="101"/>
      <c r="I49" s="96" t="s">
        <v>140</v>
      </c>
      <c r="J49" s="96" t="s">
        <v>133</v>
      </c>
      <c r="K49" s="96"/>
      <c r="L49" s="96" t="s">
        <v>60</v>
      </c>
      <c r="M49" s="96"/>
      <c r="N49" s="96"/>
      <c r="O49" s="96" t="s">
        <v>1109</v>
      </c>
      <c r="P49" s="96" t="str">
        <f t="shared" si="1"/>
        <v>Multiple/Unk</v>
      </c>
      <c r="Q49" s="102"/>
      <c r="R49" s="96"/>
      <c r="S49" s="96" t="s">
        <v>147</v>
      </c>
    </row>
    <row r="50" spans="1:19" x14ac:dyDescent="0.25">
      <c r="A50" s="98" t="s">
        <v>159</v>
      </c>
      <c r="B50" s="99" t="s">
        <v>25</v>
      </c>
      <c r="C50" s="100"/>
      <c r="E50" s="100">
        <v>23.028146267255359</v>
      </c>
      <c r="F50" s="100"/>
      <c r="G50" s="101"/>
      <c r="H50" s="101"/>
      <c r="I50" s="96" t="s">
        <v>132</v>
      </c>
      <c r="J50" s="96" t="s">
        <v>133</v>
      </c>
      <c r="K50" s="96"/>
      <c r="L50" s="96" t="s">
        <v>60</v>
      </c>
      <c r="M50" s="96"/>
      <c r="N50" s="96"/>
      <c r="O50" s="96" t="s">
        <v>1109</v>
      </c>
      <c r="P50" s="96" t="str">
        <f t="shared" si="1"/>
        <v>Multiple/Unk</v>
      </c>
      <c r="Q50" s="102"/>
      <c r="R50" s="96"/>
      <c r="S50" s="96" t="s">
        <v>147</v>
      </c>
    </row>
    <row r="51" spans="1:19" x14ac:dyDescent="0.25">
      <c r="A51" s="98" t="s">
        <v>162</v>
      </c>
      <c r="B51" s="99" t="s">
        <v>25</v>
      </c>
      <c r="C51" s="100"/>
      <c r="D51" s="1"/>
      <c r="E51" s="100">
        <v>20.597000179756407</v>
      </c>
      <c r="F51" s="100"/>
      <c r="G51" s="101"/>
      <c r="H51" s="101"/>
      <c r="I51" s="96" t="s">
        <v>140</v>
      </c>
      <c r="J51" s="96" t="s">
        <v>133</v>
      </c>
      <c r="K51" s="96"/>
      <c r="L51" s="96" t="s">
        <v>45</v>
      </c>
      <c r="M51" s="96"/>
      <c r="N51" s="96"/>
      <c r="O51" s="96" t="s">
        <v>1109</v>
      </c>
      <c r="P51" s="96" t="str">
        <f t="shared" si="1"/>
        <v>Multiple/Unk</v>
      </c>
      <c r="Q51" s="102"/>
      <c r="R51" s="96"/>
      <c r="S51" s="96" t="s">
        <v>147</v>
      </c>
    </row>
    <row r="52" spans="1:19" x14ac:dyDescent="0.25">
      <c r="A52" s="98" t="s">
        <v>162</v>
      </c>
      <c r="B52" s="99" t="s">
        <v>25</v>
      </c>
      <c r="C52" s="100"/>
      <c r="D52" s="1"/>
      <c r="E52" s="100">
        <v>16.283358383731944</v>
      </c>
      <c r="F52" s="100"/>
      <c r="G52" s="101"/>
      <c r="H52" s="101"/>
      <c r="I52" s="96" t="s">
        <v>132</v>
      </c>
      <c r="J52" s="96" t="s">
        <v>133</v>
      </c>
      <c r="K52" s="96"/>
      <c r="L52" s="96" t="s">
        <v>45</v>
      </c>
      <c r="M52" s="96"/>
      <c r="N52" s="96"/>
      <c r="O52" s="96" t="s">
        <v>1109</v>
      </c>
      <c r="P52" s="96" t="str">
        <f t="shared" si="1"/>
        <v>Multiple/Unk</v>
      </c>
      <c r="Q52" s="102"/>
      <c r="R52" s="96"/>
      <c r="S52" s="96" t="s">
        <v>147</v>
      </c>
    </row>
    <row r="53" spans="1:19" x14ac:dyDescent="0.25">
      <c r="A53" s="98" t="s">
        <v>165</v>
      </c>
      <c r="B53" s="99" t="s">
        <v>25</v>
      </c>
      <c r="C53" s="100"/>
      <c r="D53" s="1"/>
      <c r="E53" s="100">
        <v>40.049383368438299</v>
      </c>
      <c r="F53" s="100"/>
      <c r="G53" s="101"/>
      <c r="H53" s="101"/>
      <c r="I53" s="96" t="s">
        <v>140</v>
      </c>
      <c r="J53" s="96" t="s">
        <v>133</v>
      </c>
      <c r="K53" s="96"/>
      <c r="L53" s="96" t="s">
        <v>80</v>
      </c>
      <c r="M53" s="96" t="s">
        <v>62</v>
      </c>
      <c r="N53" s="96" t="s">
        <v>54</v>
      </c>
      <c r="O53" s="96" t="str">
        <f>IFERROR(FIND("/", N53)&gt;0, N53)</f>
        <v>Sp</v>
      </c>
      <c r="P53" s="96" t="str">
        <f t="shared" si="1"/>
        <v>Spring</v>
      </c>
      <c r="Q53" s="102">
        <v>2016</v>
      </c>
      <c r="R53" s="96" t="s">
        <v>170</v>
      </c>
      <c r="S53" s="96" t="s">
        <v>171</v>
      </c>
    </row>
    <row r="54" spans="1:19" x14ac:dyDescent="0.25">
      <c r="A54" s="98" t="s">
        <v>165</v>
      </c>
      <c r="B54" s="99" t="s">
        <v>25</v>
      </c>
      <c r="C54" s="100"/>
      <c r="D54" s="1"/>
      <c r="E54" s="100">
        <v>24.499843877985455</v>
      </c>
      <c r="F54" s="100"/>
      <c r="G54" s="101"/>
      <c r="H54" s="101"/>
      <c r="I54" s="96" t="s">
        <v>132</v>
      </c>
      <c r="J54" s="96" t="s">
        <v>133</v>
      </c>
      <c r="K54" s="96"/>
      <c r="L54" s="96" t="s">
        <v>80</v>
      </c>
      <c r="M54" s="96" t="s">
        <v>62</v>
      </c>
      <c r="N54" s="96" t="s">
        <v>54</v>
      </c>
      <c r="O54" s="96" t="str">
        <f>IFERROR(FIND("/", N54)&gt;0, N54)</f>
        <v>Sp</v>
      </c>
      <c r="P54" s="96" t="str">
        <f t="shared" si="1"/>
        <v>Spring</v>
      </c>
      <c r="Q54" s="102">
        <v>2016</v>
      </c>
      <c r="R54" s="96" t="s">
        <v>170</v>
      </c>
      <c r="S54" s="96" t="s">
        <v>171</v>
      </c>
    </row>
    <row r="55" spans="1:19" x14ac:dyDescent="0.25">
      <c r="A55" s="98" t="s">
        <v>173</v>
      </c>
      <c r="B55" s="99" t="s">
        <v>25</v>
      </c>
      <c r="C55" s="100"/>
      <c r="D55" s="100"/>
      <c r="E55" s="100">
        <v>114.21589120805488</v>
      </c>
      <c r="F55" s="100"/>
      <c r="G55" s="101"/>
      <c r="H55" s="101"/>
      <c r="I55" s="96" t="s">
        <v>140</v>
      </c>
      <c r="J55" s="96" t="s">
        <v>133</v>
      </c>
      <c r="K55" s="96"/>
      <c r="L55" s="96" t="s">
        <v>1318</v>
      </c>
      <c r="M55" s="96"/>
      <c r="N55" s="96" t="s">
        <v>100</v>
      </c>
      <c r="O55" s="96" t="s">
        <v>1109</v>
      </c>
      <c r="P55" s="96" t="str">
        <f t="shared" si="1"/>
        <v>Multiple/Unk</v>
      </c>
      <c r="Q55" s="102" t="s">
        <v>178</v>
      </c>
      <c r="R55" s="96" t="s">
        <v>92</v>
      </c>
      <c r="S55" s="96" t="s">
        <v>179</v>
      </c>
    </row>
    <row r="56" spans="1:19" x14ac:dyDescent="0.25">
      <c r="A56" s="98" t="s">
        <v>173</v>
      </c>
      <c r="B56" s="99" t="s">
        <v>25</v>
      </c>
      <c r="C56" s="100"/>
      <c r="D56" s="100"/>
      <c r="E56" s="100">
        <v>98.510953833884656</v>
      </c>
      <c r="F56" s="100"/>
      <c r="G56" s="101"/>
      <c r="H56" s="101"/>
      <c r="I56" s="96" t="s">
        <v>132</v>
      </c>
      <c r="J56" s="96" t="s">
        <v>133</v>
      </c>
      <c r="K56" s="96"/>
      <c r="L56" s="96" t="s">
        <v>1318</v>
      </c>
      <c r="M56" s="96"/>
      <c r="N56" s="96" t="s">
        <v>100</v>
      </c>
      <c r="O56" s="96" t="s">
        <v>1109</v>
      </c>
      <c r="P56" s="96" t="str">
        <f t="shared" si="1"/>
        <v>Multiple/Unk</v>
      </c>
      <c r="Q56" s="102" t="s">
        <v>178</v>
      </c>
      <c r="R56" s="96" t="s">
        <v>92</v>
      </c>
      <c r="S56" s="96" t="s">
        <v>179</v>
      </c>
    </row>
    <row r="57" spans="1:19" x14ac:dyDescent="0.25">
      <c r="A57" s="98" t="s">
        <v>181</v>
      </c>
      <c r="B57" s="99" t="s">
        <v>25</v>
      </c>
      <c r="C57" s="100"/>
      <c r="D57" s="100"/>
      <c r="E57" s="100">
        <v>40.545235399106161</v>
      </c>
      <c r="F57" s="100"/>
      <c r="G57" s="101"/>
      <c r="H57" s="101"/>
      <c r="I57" s="96" t="s">
        <v>140</v>
      </c>
      <c r="J57" s="96" t="s">
        <v>133</v>
      </c>
      <c r="K57" s="96"/>
      <c r="L57" s="96" t="s">
        <v>87</v>
      </c>
      <c r="M57" s="96"/>
      <c r="N57" s="96"/>
      <c r="O57" s="96" t="s">
        <v>1109</v>
      </c>
      <c r="P57" s="96" t="str">
        <f t="shared" si="1"/>
        <v>Multiple/Unk</v>
      </c>
      <c r="Q57" s="102"/>
      <c r="R57" s="96"/>
      <c r="S57" s="96" t="s">
        <v>147</v>
      </c>
    </row>
    <row r="58" spans="1:19" x14ac:dyDescent="0.25">
      <c r="A58" s="98" t="s">
        <v>181</v>
      </c>
      <c r="B58" s="99" t="s">
        <v>25</v>
      </c>
      <c r="C58" s="100"/>
      <c r="D58" s="100"/>
      <c r="E58" s="100">
        <v>21.84641774880944</v>
      </c>
      <c r="F58" s="100"/>
      <c r="G58" s="101"/>
      <c r="H58" s="101"/>
      <c r="I58" s="96" t="s">
        <v>132</v>
      </c>
      <c r="J58" s="96" t="s">
        <v>133</v>
      </c>
      <c r="K58" s="96"/>
      <c r="L58" s="96" t="s">
        <v>87</v>
      </c>
      <c r="M58" s="96"/>
      <c r="N58" s="96"/>
      <c r="O58" s="96" t="s">
        <v>1109</v>
      </c>
      <c r="P58" s="96" t="str">
        <f t="shared" si="1"/>
        <v>Multiple/Unk</v>
      </c>
      <c r="Q58" s="102"/>
      <c r="R58" s="96"/>
      <c r="S58" s="96" t="s">
        <v>147</v>
      </c>
    </row>
    <row r="59" spans="1:19" x14ac:dyDescent="0.25">
      <c r="A59" s="98" t="s">
        <v>185</v>
      </c>
      <c r="B59" s="99" t="s">
        <v>25</v>
      </c>
      <c r="C59" s="100"/>
      <c r="D59" s="100"/>
      <c r="E59" s="100">
        <v>27.247270114794059</v>
      </c>
      <c r="F59" s="100"/>
      <c r="G59" s="101"/>
      <c r="H59" s="101"/>
      <c r="I59" s="96" t="s">
        <v>140</v>
      </c>
      <c r="J59" s="96" t="s">
        <v>133</v>
      </c>
      <c r="K59" s="96"/>
      <c r="L59" s="96" t="s">
        <v>87</v>
      </c>
      <c r="M59" s="96"/>
      <c r="N59" s="96" t="s">
        <v>100</v>
      </c>
      <c r="O59" s="96" t="s">
        <v>1109</v>
      </c>
      <c r="P59" s="96" t="str">
        <f t="shared" si="1"/>
        <v>Multiple/Unk</v>
      </c>
      <c r="Q59" s="102" t="s">
        <v>189</v>
      </c>
      <c r="R59" s="96" t="s">
        <v>190</v>
      </c>
      <c r="S59" s="96" t="s">
        <v>147</v>
      </c>
    </row>
    <row r="60" spans="1:19" x14ac:dyDescent="0.25">
      <c r="A60" s="98" t="s">
        <v>185</v>
      </c>
      <c r="B60" s="99" t="s">
        <v>25</v>
      </c>
      <c r="C60" s="100"/>
      <c r="D60" s="100"/>
      <c r="E60" s="100">
        <v>21.84641774880944</v>
      </c>
      <c r="F60" s="100"/>
      <c r="G60" s="101"/>
      <c r="H60" s="101"/>
      <c r="I60" s="96" t="s">
        <v>132</v>
      </c>
      <c r="J60" s="96" t="s">
        <v>133</v>
      </c>
      <c r="K60" s="96"/>
      <c r="L60" s="96" t="s">
        <v>87</v>
      </c>
      <c r="M60" s="96"/>
      <c r="N60" s="96" t="s">
        <v>100</v>
      </c>
      <c r="O60" s="96" t="s">
        <v>1109</v>
      </c>
      <c r="P60" s="96" t="str">
        <f t="shared" si="1"/>
        <v>Multiple/Unk</v>
      </c>
      <c r="Q60" s="102" t="s">
        <v>189</v>
      </c>
      <c r="R60" s="96" t="s">
        <v>190</v>
      </c>
      <c r="S60" s="96" t="s">
        <v>147</v>
      </c>
    </row>
    <row r="61" spans="1:19" x14ac:dyDescent="0.25">
      <c r="A61" s="98" t="s">
        <v>192</v>
      </c>
      <c r="B61" s="99" t="s">
        <v>25</v>
      </c>
      <c r="C61" s="100"/>
      <c r="D61" s="100"/>
      <c r="E61" s="100">
        <v>73.546001313207299</v>
      </c>
      <c r="F61" s="100"/>
      <c r="G61" s="101"/>
      <c r="H61" s="101"/>
      <c r="I61" s="96" t="s">
        <v>28</v>
      </c>
      <c r="J61" s="96" t="s">
        <v>133</v>
      </c>
      <c r="K61" s="96"/>
      <c r="L61" s="96" t="s">
        <v>194</v>
      </c>
      <c r="M61" s="96" t="s">
        <v>35</v>
      </c>
      <c r="N61" s="96" t="s">
        <v>49</v>
      </c>
      <c r="O61" s="96" t="str">
        <f>IFERROR(FIND("/", N61)&gt;0, N61)</f>
        <v>Su</v>
      </c>
      <c r="P61" s="96" t="str">
        <f t="shared" si="1"/>
        <v>Summer</v>
      </c>
      <c r="Q61" s="102" t="s">
        <v>196</v>
      </c>
      <c r="R61" s="96" t="s">
        <v>197</v>
      </c>
      <c r="S61" s="96" t="s">
        <v>147</v>
      </c>
    </row>
    <row r="62" spans="1:19" x14ac:dyDescent="0.25">
      <c r="A62" s="98" t="s">
        <v>192</v>
      </c>
      <c r="B62" s="99" t="s">
        <v>25</v>
      </c>
      <c r="C62" s="100"/>
      <c r="D62" s="100"/>
      <c r="E62" s="100">
        <v>71.089495077846749</v>
      </c>
      <c r="F62" s="100"/>
      <c r="G62" s="101"/>
      <c r="H62" s="101"/>
      <c r="I62" s="96" t="s">
        <v>28</v>
      </c>
      <c r="J62" s="96" t="s">
        <v>133</v>
      </c>
      <c r="K62" s="96"/>
      <c r="L62" s="96" t="s">
        <v>194</v>
      </c>
      <c r="M62" s="96" t="s">
        <v>35</v>
      </c>
      <c r="N62" s="96" t="s">
        <v>52</v>
      </c>
      <c r="O62" s="96" t="str">
        <f>IFERROR(FIND("/", N62)&gt;0, N62)</f>
        <v>W</v>
      </c>
      <c r="P62" s="96" t="str">
        <f t="shared" si="1"/>
        <v>Winter</v>
      </c>
      <c r="Q62" s="102">
        <v>2008</v>
      </c>
      <c r="R62" s="96" t="s">
        <v>199</v>
      </c>
      <c r="S62" s="96" t="s">
        <v>147</v>
      </c>
    </row>
    <row r="63" spans="1:19" x14ac:dyDescent="0.25">
      <c r="A63" s="98" t="s">
        <v>192</v>
      </c>
      <c r="B63" s="99" t="s">
        <v>25</v>
      </c>
      <c r="C63" s="100"/>
      <c r="D63" s="100"/>
      <c r="E63" s="100">
        <v>42.89668350998933</v>
      </c>
      <c r="F63" s="100"/>
      <c r="G63" s="101"/>
      <c r="H63" s="101"/>
      <c r="I63" s="96" t="s">
        <v>28</v>
      </c>
      <c r="J63" s="96" t="s">
        <v>133</v>
      </c>
      <c r="K63" s="96"/>
      <c r="L63" s="96" t="s">
        <v>194</v>
      </c>
      <c r="M63" s="96" t="s">
        <v>35</v>
      </c>
      <c r="N63" s="96" t="s">
        <v>49</v>
      </c>
      <c r="O63" s="96" t="str">
        <f>IFERROR(FIND("/", N63)&gt;0, N63)</f>
        <v>Su</v>
      </c>
      <c r="P63" s="96" t="str">
        <f t="shared" si="1"/>
        <v>Summer</v>
      </c>
      <c r="Q63" s="102" t="s">
        <v>196</v>
      </c>
      <c r="R63" s="96" t="s">
        <v>197</v>
      </c>
      <c r="S63" s="96" t="s">
        <v>147</v>
      </c>
    </row>
    <row r="64" spans="1:19" x14ac:dyDescent="0.25">
      <c r="A64" s="98" t="s">
        <v>192</v>
      </c>
      <c r="B64" s="99" t="s">
        <v>25</v>
      </c>
      <c r="C64" s="100"/>
      <c r="D64" s="100"/>
      <c r="E64" s="100">
        <v>38.257229860470225</v>
      </c>
      <c r="F64" s="100"/>
      <c r="G64" s="101"/>
      <c r="H64" s="101"/>
      <c r="I64" s="96" t="s">
        <v>28</v>
      </c>
      <c r="J64" s="96" t="s">
        <v>133</v>
      </c>
      <c r="K64" s="96"/>
      <c r="L64" s="96" t="s">
        <v>194</v>
      </c>
      <c r="M64" s="96" t="s">
        <v>35</v>
      </c>
      <c r="N64" s="96" t="s">
        <v>52</v>
      </c>
      <c r="O64" s="96" t="str">
        <f>IFERROR(FIND("/", N64)&gt;0, N64)</f>
        <v>W</v>
      </c>
      <c r="P64" s="96" t="str">
        <f t="shared" si="1"/>
        <v>Winter</v>
      </c>
      <c r="Q64" s="102">
        <v>2008</v>
      </c>
      <c r="R64" s="96" t="s">
        <v>199</v>
      </c>
      <c r="S64" s="96" t="s">
        <v>147</v>
      </c>
    </row>
    <row r="65" spans="1:19" x14ac:dyDescent="0.25">
      <c r="A65" s="98" t="s">
        <v>203</v>
      </c>
      <c r="B65" s="99" t="s">
        <v>25</v>
      </c>
      <c r="C65" s="100"/>
      <c r="D65" s="100"/>
      <c r="E65" s="100">
        <v>54.494540229588118</v>
      </c>
      <c r="F65" s="100"/>
      <c r="G65" s="101"/>
      <c r="H65" s="101"/>
      <c r="I65" s="96" t="s">
        <v>140</v>
      </c>
      <c r="J65" s="96" t="s">
        <v>133</v>
      </c>
      <c r="K65" s="96"/>
      <c r="L65" s="96" t="s">
        <v>87</v>
      </c>
      <c r="M65" s="96" t="s">
        <v>62</v>
      </c>
      <c r="N65" s="96"/>
      <c r="O65" s="96" t="s">
        <v>1109</v>
      </c>
      <c r="P65" s="96" t="str">
        <f t="shared" si="1"/>
        <v>Multiple/Unk</v>
      </c>
      <c r="Q65" s="102"/>
      <c r="R65" s="96"/>
      <c r="S65" s="96" t="s">
        <v>147</v>
      </c>
    </row>
    <row r="66" spans="1:19" x14ac:dyDescent="0.25">
      <c r="A66" s="98" t="s">
        <v>203</v>
      </c>
      <c r="B66" s="99" t="s">
        <v>25</v>
      </c>
      <c r="C66" s="100"/>
      <c r="D66" s="100"/>
      <c r="E66" s="100">
        <v>30.025029306569902</v>
      </c>
      <c r="F66" s="100"/>
      <c r="G66" s="101"/>
      <c r="H66" s="101"/>
      <c r="I66" s="96" t="s">
        <v>132</v>
      </c>
      <c r="J66" s="96" t="s">
        <v>133</v>
      </c>
      <c r="K66" s="96"/>
      <c r="L66" s="96" t="s">
        <v>87</v>
      </c>
      <c r="M66" s="96" t="s">
        <v>62</v>
      </c>
      <c r="N66" s="96"/>
      <c r="O66" s="96" t="s">
        <v>1109</v>
      </c>
      <c r="P66" s="96" t="str">
        <f t="shared" si="1"/>
        <v>Multiple/Unk</v>
      </c>
      <c r="Q66" s="102"/>
      <c r="R66" s="96"/>
      <c r="S66" s="96" t="s">
        <v>147</v>
      </c>
    </row>
    <row r="67" spans="1:19" x14ac:dyDescent="0.25">
      <c r="A67" s="98" t="s">
        <v>205</v>
      </c>
      <c r="B67" s="99" t="s">
        <v>25</v>
      </c>
      <c r="C67" s="100"/>
      <c r="D67" s="100"/>
      <c r="E67" s="100">
        <v>116.51422799365035</v>
      </c>
      <c r="F67" s="100"/>
      <c r="G67" s="101"/>
      <c r="H67" s="101"/>
      <c r="I67" s="96" t="s">
        <v>140</v>
      </c>
      <c r="J67" s="96" t="s">
        <v>133</v>
      </c>
      <c r="K67" s="96"/>
      <c r="L67" s="96" t="s">
        <v>87</v>
      </c>
      <c r="M67" s="96" t="s">
        <v>62</v>
      </c>
      <c r="N67" s="96" t="s">
        <v>100</v>
      </c>
      <c r="O67" s="96" t="s">
        <v>1109</v>
      </c>
      <c r="P67" s="96" t="str">
        <f t="shared" si="1"/>
        <v>Multiple/Unk</v>
      </c>
      <c r="Q67" s="102" t="s">
        <v>209</v>
      </c>
      <c r="R67" s="96"/>
      <c r="S67" s="96" t="s">
        <v>210</v>
      </c>
    </row>
    <row r="68" spans="1:19" x14ac:dyDescent="0.25">
      <c r="A68" s="98" t="s">
        <v>205</v>
      </c>
      <c r="B68" s="99" t="s">
        <v>25</v>
      </c>
      <c r="C68" s="100"/>
      <c r="D68" s="100"/>
      <c r="E68" s="100">
        <v>87.38567099523776</v>
      </c>
      <c r="F68" s="100"/>
      <c r="G68" s="101"/>
      <c r="H68" s="101"/>
      <c r="I68" s="96" t="s">
        <v>132</v>
      </c>
      <c r="J68" s="96" t="s">
        <v>133</v>
      </c>
      <c r="K68" s="96"/>
      <c r="L68" s="96" t="s">
        <v>87</v>
      </c>
      <c r="M68" s="96" t="s">
        <v>62</v>
      </c>
      <c r="N68" s="96" t="s">
        <v>100</v>
      </c>
      <c r="O68" s="96" t="s">
        <v>1109</v>
      </c>
      <c r="P68" s="96" t="str">
        <f t="shared" si="1"/>
        <v>Multiple/Unk</v>
      </c>
      <c r="Q68" s="102" t="s">
        <v>209</v>
      </c>
      <c r="R68" s="96"/>
      <c r="S68" s="96" t="s">
        <v>210</v>
      </c>
    </row>
    <row r="69" spans="1:19" x14ac:dyDescent="0.25">
      <c r="A69" s="98" t="s">
        <v>205</v>
      </c>
      <c r="B69" s="99" t="s">
        <v>25</v>
      </c>
      <c r="C69" s="100"/>
      <c r="D69" s="100"/>
      <c r="E69" s="100">
        <v>205.5834453070984</v>
      </c>
      <c r="F69" s="100"/>
      <c r="G69" s="101"/>
      <c r="H69" s="101"/>
      <c r="I69" s="96" t="s">
        <v>140</v>
      </c>
      <c r="J69" s="96" t="s">
        <v>133</v>
      </c>
      <c r="K69" s="96"/>
      <c r="L69" s="96" t="s">
        <v>87</v>
      </c>
      <c r="M69" s="96" t="s">
        <v>62</v>
      </c>
      <c r="N69" s="96" t="s">
        <v>100</v>
      </c>
      <c r="O69" s="96" t="s">
        <v>1109</v>
      </c>
      <c r="P69" s="96" t="str">
        <f t="shared" si="1"/>
        <v>Multiple/Unk</v>
      </c>
      <c r="Q69" s="102" t="s">
        <v>209</v>
      </c>
      <c r="R69" s="96"/>
      <c r="S69" s="96" t="s">
        <v>212</v>
      </c>
    </row>
    <row r="70" spans="1:19" x14ac:dyDescent="0.25">
      <c r="A70" s="98" t="s">
        <v>205</v>
      </c>
      <c r="B70" s="99" t="s">
        <v>25</v>
      </c>
      <c r="C70" s="100"/>
      <c r="D70" s="100"/>
      <c r="E70" s="100">
        <v>125.28666092996797</v>
      </c>
      <c r="F70" s="100"/>
      <c r="G70" s="101"/>
      <c r="H70" s="101"/>
      <c r="I70" s="96" t="s">
        <v>132</v>
      </c>
      <c r="J70" s="96" t="s">
        <v>133</v>
      </c>
      <c r="K70" s="96"/>
      <c r="L70" s="96" t="s">
        <v>87</v>
      </c>
      <c r="M70" s="96" t="s">
        <v>62</v>
      </c>
      <c r="N70" s="96" t="s">
        <v>100</v>
      </c>
      <c r="O70" s="96" t="s">
        <v>1109</v>
      </c>
      <c r="P70" s="96" t="str">
        <f t="shared" si="1"/>
        <v>Multiple/Unk</v>
      </c>
      <c r="Q70" s="102" t="s">
        <v>209</v>
      </c>
      <c r="R70" s="96"/>
      <c r="S70" s="96" t="s">
        <v>212</v>
      </c>
    </row>
    <row r="71" spans="1:19" x14ac:dyDescent="0.25">
      <c r="A71" s="98" t="s">
        <v>214</v>
      </c>
      <c r="B71" s="99" t="s">
        <v>25</v>
      </c>
      <c r="C71" s="100"/>
      <c r="D71" s="100"/>
      <c r="E71" s="100">
        <v>31.742109081811233</v>
      </c>
      <c r="F71" s="100"/>
      <c r="G71" s="101"/>
      <c r="H71" s="101"/>
      <c r="I71" s="96" t="s">
        <v>140</v>
      </c>
      <c r="J71" s="96" t="s">
        <v>133</v>
      </c>
      <c r="K71" s="96"/>
      <c r="L71" s="96" t="s">
        <v>60</v>
      </c>
      <c r="M71" s="96" t="s">
        <v>62</v>
      </c>
      <c r="N71" s="96"/>
      <c r="O71" s="96" t="s">
        <v>1109</v>
      </c>
      <c r="P71" s="96" t="str">
        <f t="shared" si="1"/>
        <v>Multiple/Unk</v>
      </c>
      <c r="Q71" s="102"/>
      <c r="R71" s="96"/>
      <c r="S71" s="96" t="s">
        <v>147</v>
      </c>
    </row>
    <row r="72" spans="1:19" x14ac:dyDescent="0.25">
      <c r="A72" s="98" t="s">
        <v>214</v>
      </c>
      <c r="B72" s="99" t="s">
        <v>25</v>
      </c>
      <c r="C72" s="100"/>
      <c r="D72" s="100"/>
      <c r="E72" s="100">
        <v>26.256126459513005</v>
      </c>
      <c r="F72" s="100"/>
      <c r="G72" s="101"/>
      <c r="H72" s="101"/>
      <c r="I72" s="96" t="s">
        <v>132</v>
      </c>
      <c r="J72" s="96" t="s">
        <v>133</v>
      </c>
      <c r="K72" s="96"/>
      <c r="L72" s="96" t="s">
        <v>60</v>
      </c>
      <c r="M72" s="96" t="s">
        <v>62</v>
      </c>
      <c r="N72" s="96"/>
      <c r="O72" s="96" t="s">
        <v>1109</v>
      </c>
      <c r="P72" s="96" t="str">
        <f t="shared" si="1"/>
        <v>Multiple/Unk</v>
      </c>
      <c r="Q72" s="102"/>
      <c r="R72" s="96"/>
      <c r="S72" s="96" t="s">
        <v>147</v>
      </c>
    </row>
    <row r="73" spans="1:19" x14ac:dyDescent="0.25">
      <c r="A73" s="98" t="s">
        <v>216</v>
      </c>
      <c r="B73" s="99" t="s">
        <v>25</v>
      </c>
      <c r="C73" s="100"/>
      <c r="D73" s="100"/>
      <c r="E73" s="100">
        <v>19.266729466992441</v>
      </c>
      <c r="F73" s="100"/>
      <c r="G73" s="101"/>
      <c r="H73" s="101"/>
      <c r="I73" s="96" t="s">
        <v>140</v>
      </c>
      <c r="J73" s="96" t="s">
        <v>133</v>
      </c>
      <c r="K73" s="96"/>
      <c r="L73" s="96" t="s">
        <v>60</v>
      </c>
      <c r="M73" s="96" t="s">
        <v>62</v>
      </c>
      <c r="N73" s="96"/>
      <c r="O73" s="96" t="s">
        <v>1109</v>
      </c>
      <c r="P73" s="96" t="str">
        <f t="shared" si="1"/>
        <v>Multiple/Unk</v>
      </c>
      <c r="Q73" s="102"/>
      <c r="R73" s="96"/>
      <c r="S73" s="96" t="s">
        <v>147</v>
      </c>
    </row>
    <row r="74" spans="1:19" x14ac:dyDescent="0.25">
      <c r="A74" s="98" t="s">
        <v>216</v>
      </c>
      <c r="B74" s="99" t="s">
        <v>25</v>
      </c>
      <c r="C74" s="100"/>
      <c r="D74" s="100"/>
      <c r="E74" s="100">
        <v>19.266729466992441</v>
      </c>
      <c r="F74" s="100"/>
      <c r="G74" s="101"/>
      <c r="H74" s="101"/>
      <c r="I74" s="96" t="s">
        <v>132</v>
      </c>
      <c r="J74" s="96" t="s">
        <v>133</v>
      </c>
      <c r="K74" s="96"/>
      <c r="L74" s="96" t="s">
        <v>60</v>
      </c>
      <c r="M74" s="96" t="s">
        <v>62</v>
      </c>
      <c r="N74" s="96"/>
      <c r="O74" s="96" t="s">
        <v>1109</v>
      </c>
      <c r="P74" s="96" t="str">
        <f t="shared" ref="P74:P195" si="2">IF(O74="Su","Summer",IF(O74="A","Autumn",IF(O74="W","Winter",IF(O74="Sp","Spring",O74))))</f>
        <v>Multiple/Unk</v>
      </c>
      <c r="Q74" s="102"/>
      <c r="R74" s="96"/>
      <c r="S74" s="96" t="s">
        <v>147</v>
      </c>
    </row>
    <row r="75" spans="1:19" x14ac:dyDescent="0.25">
      <c r="A75" s="98" t="s">
        <v>219</v>
      </c>
      <c r="B75" s="99" t="s">
        <v>25</v>
      </c>
      <c r="C75" s="100"/>
      <c r="D75" s="100"/>
      <c r="E75" s="100">
        <v>45.476945037830063</v>
      </c>
      <c r="F75" s="100"/>
      <c r="G75" s="101"/>
      <c r="H75" s="101"/>
      <c r="I75" s="96" t="s">
        <v>140</v>
      </c>
      <c r="J75" s="96" t="s">
        <v>133</v>
      </c>
      <c r="K75" s="96"/>
      <c r="L75" s="96" t="s">
        <v>45</v>
      </c>
      <c r="M75" s="96" t="s">
        <v>35</v>
      </c>
      <c r="N75" s="96"/>
      <c r="O75" s="96" t="s">
        <v>1109</v>
      </c>
      <c r="P75" s="96" t="str">
        <f t="shared" si="2"/>
        <v>Multiple/Unk</v>
      </c>
      <c r="Q75" s="102"/>
      <c r="R75" s="96"/>
      <c r="S75" s="96" t="s">
        <v>147</v>
      </c>
    </row>
    <row r="76" spans="1:19" x14ac:dyDescent="0.25">
      <c r="A76" s="98" t="s">
        <v>219</v>
      </c>
      <c r="B76" s="99" t="s">
        <v>25</v>
      </c>
      <c r="C76" s="100"/>
      <c r="D76" s="100"/>
      <c r="E76" s="100">
        <v>37.131770134426361</v>
      </c>
      <c r="F76" s="100"/>
      <c r="G76" s="101"/>
      <c r="H76" s="101"/>
      <c r="I76" s="96" t="s">
        <v>132</v>
      </c>
      <c r="J76" s="96" t="s">
        <v>133</v>
      </c>
      <c r="K76" s="96"/>
      <c r="L76" s="96" t="s">
        <v>45</v>
      </c>
      <c r="M76" s="96" t="s">
        <v>35</v>
      </c>
      <c r="N76" s="96"/>
      <c r="O76" s="96" t="s">
        <v>1109</v>
      </c>
      <c r="P76" s="96" t="str">
        <f t="shared" si="2"/>
        <v>Multiple/Unk</v>
      </c>
      <c r="Q76" s="102"/>
      <c r="R76" s="96"/>
      <c r="S76" s="96" t="s">
        <v>147</v>
      </c>
    </row>
    <row r="77" spans="1:19" x14ac:dyDescent="0.25">
      <c r="A77" s="98" t="s">
        <v>222</v>
      </c>
      <c r="B77" s="99" t="s">
        <v>25</v>
      </c>
      <c r="C77" s="100"/>
      <c r="D77" s="100"/>
      <c r="E77" s="100">
        <v>30.89550026963461</v>
      </c>
      <c r="F77" s="100"/>
      <c r="G77" s="101">
        <v>7</v>
      </c>
      <c r="H77" s="101"/>
      <c r="I77" s="96" t="s">
        <v>140</v>
      </c>
      <c r="J77" s="96" t="s">
        <v>133</v>
      </c>
      <c r="K77" s="96"/>
      <c r="L77" s="96" t="s">
        <v>60</v>
      </c>
      <c r="M77" s="96" t="s">
        <v>62</v>
      </c>
      <c r="N77" s="96" t="s">
        <v>49</v>
      </c>
      <c r="O77" s="96" t="str">
        <f t="shared" ref="O77:O82" si="3">IFERROR(FIND("/", N77)&gt;0, N77)</f>
        <v>Su</v>
      </c>
      <c r="P77" s="96" t="str">
        <f t="shared" si="2"/>
        <v>Summer</v>
      </c>
      <c r="Q77" s="102">
        <v>2011</v>
      </c>
      <c r="R77" s="96" t="s">
        <v>226</v>
      </c>
      <c r="S77" s="96" t="s">
        <v>227</v>
      </c>
    </row>
    <row r="78" spans="1:19" x14ac:dyDescent="0.25">
      <c r="A78" s="98" t="s">
        <v>222</v>
      </c>
      <c r="B78" s="99" t="s">
        <v>25</v>
      </c>
      <c r="C78" s="100"/>
      <c r="D78" s="100"/>
      <c r="E78" s="100">
        <v>25.226070336208299</v>
      </c>
      <c r="F78" s="100"/>
      <c r="G78" s="101">
        <v>7</v>
      </c>
      <c r="H78" s="101"/>
      <c r="I78" s="96" t="s">
        <v>132</v>
      </c>
      <c r="J78" s="96" t="s">
        <v>133</v>
      </c>
      <c r="K78" s="96"/>
      <c r="L78" s="96" t="s">
        <v>60</v>
      </c>
      <c r="M78" s="96" t="s">
        <v>62</v>
      </c>
      <c r="N78" s="96" t="s">
        <v>49</v>
      </c>
      <c r="O78" s="96" t="str">
        <f t="shared" si="3"/>
        <v>Su</v>
      </c>
      <c r="P78" s="96" t="str">
        <f t="shared" si="2"/>
        <v>Summer</v>
      </c>
      <c r="Q78" s="102">
        <v>2011</v>
      </c>
      <c r="R78" s="96" t="s">
        <v>226</v>
      </c>
      <c r="S78" s="96" t="s">
        <v>227</v>
      </c>
    </row>
    <row r="79" spans="1:19" x14ac:dyDescent="0.25">
      <c r="A79" s="98" t="s">
        <v>222</v>
      </c>
      <c r="B79" s="99" t="s">
        <v>25</v>
      </c>
      <c r="C79" s="100"/>
      <c r="D79" s="100"/>
      <c r="E79" s="100">
        <v>79.771838678027748</v>
      </c>
      <c r="F79" s="100"/>
      <c r="G79" s="101">
        <v>2</v>
      </c>
      <c r="H79" s="101"/>
      <c r="I79" s="96" t="s">
        <v>140</v>
      </c>
      <c r="J79" s="96" t="s">
        <v>133</v>
      </c>
      <c r="K79" s="96"/>
      <c r="L79" s="96" t="s">
        <v>60</v>
      </c>
      <c r="M79" s="96" t="s">
        <v>62</v>
      </c>
      <c r="N79" s="96" t="s">
        <v>54</v>
      </c>
      <c r="O79" s="96" t="str">
        <f t="shared" si="3"/>
        <v>Sp</v>
      </c>
      <c r="P79" s="96" t="str">
        <f t="shared" si="2"/>
        <v>Spring</v>
      </c>
      <c r="Q79" s="102">
        <v>2011</v>
      </c>
      <c r="R79" s="96" t="s">
        <v>170</v>
      </c>
      <c r="S79" s="96" t="s">
        <v>229</v>
      </c>
    </row>
    <row r="80" spans="1:19" x14ac:dyDescent="0.25">
      <c r="A80" s="98" t="s">
        <v>222</v>
      </c>
      <c r="B80" s="99" t="s">
        <v>25</v>
      </c>
      <c r="C80" s="100"/>
      <c r="D80" s="95">
        <v>8.903981E-3</v>
      </c>
      <c r="E80" s="100">
        <v>63.900512579298002</v>
      </c>
      <c r="F80" s="100"/>
      <c r="G80" s="101">
        <v>2</v>
      </c>
      <c r="H80" s="101"/>
      <c r="I80" s="96" t="s">
        <v>132</v>
      </c>
      <c r="J80" s="96" t="s">
        <v>133</v>
      </c>
      <c r="K80" s="96"/>
      <c r="L80" s="96" t="s">
        <v>60</v>
      </c>
      <c r="M80" s="96" t="s">
        <v>62</v>
      </c>
      <c r="N80" s="96" t="s">
        <v>54</v>
      </c>
      <c r="O80" s="96" t="str">
        <f t="shared" si="3"/>
        <v>Sp</v>
      </c>
      <c r="P80" s="96" t="str">
        <f t="shared" si="2"/>
        <v>Spring</v>
      </c>
      <c r="Q80" s="102">
        <v>2011</v>
      </c>
      <c r="R80" s="96" t="s">
        <v>170</v>
      </c>
      <c r="S80" s="96" t="s">
        <v>229</v>
      </c>
    </row>
    <row r="81" spans="1:19" x14ac:dyDescent="0.25">
      <c r="A81" s="98" t="s">
        <v>222</v>
      </c>
      <c r="B81" s="99" t="s">
        <v>25</v>
      </c>
      <c r="C81" s="100"/>
      <c r="D81" s="95">
        <v>8.903981E-3</v>
      </c>
      <c r="E81" s="100">
        <v>67.923273098424289</v>
      </c>
      <c r="F81" s="100"/>
      <c r="G81" s="101">
        <v>1</v>
      </c>
      <c r="H81" s="101"/>
      <c r="I81" s="96" t="s">
        <v>140</v>
      </c>
      <c r="J81" s="96" t="s">
        <v>133</v>
      </c>
      <c r="K81" s="96"/>
      <c r="L81" s="96" t="s">
        <v>60</v>
      </c>
      <c r="M81" s="96" t="s">
        <v>62</v>
      </c>
      <c r="N81" s="96" t="s">
        <v>49</v>
      </c>
      <c r="O81" s="96" t="str">
        <f t="shared" si="3"/>
        <v>Su</v>
      </c>
      <c r="P81" s="96" t="str">
        <f t="shared" si="2"/>
        <v>Summer</v>
      </c>
      <c r="Q81" s="102">
        <v>2012</v>
      </c>
      <c r="R81" s="96" t="s">
        <v>226</v>
      </c>
      <c r="S81" s="96" t="s">
        <v>230</v>
      </c>
    </row>
    <row r="82" spans="1:19" x14ac:dyDescent="0.25">
      <c r="A82" s="98" t="s">
        <v>222</v>
      </c>
      <c r="B82" s="99" t="s">
        <v>25</v>
      </c>
      <c r="C82" s="100"/>
      <c r="D82" s="95">
        <v>4.189206E-3</v>
      </c>
      <c r="E82" s="100">
        <v>54.494540229588118</v>
      </c>
      <c r="F82" s="100"/>
      <c r="G82" s="101">
        <v>1</v>
      </c>
      <c r="H82" s="101"/>
      <c r="I82" s="96" t="s">
        <v>132</v>
      </c>
      <c r="J82" s="96" t="s">
        <v>133</v>
      </c>
      <c r="K82" s="96"/>
      <c r="L82" s="96" t="s">
        <v>60</v>
      </c>
      <c r="M82" s="96" t="s">
        <v>62</v>
      </c>
      <c r="N82" s="96" t="s">
        <v>49</v>
      </c>
      <c r="O82" s="96" t="str">
        <f t="shared" si="3"/>
        <v>Su</v>
      </c>
      <c r="P82" s="96" t="str">
        <f t="shared" si="2"/>
        <v>Summer</v>
      </c>
      <c r="Q82" s="102">
        <v>2012</v>
      </c>
      <c r="R82" s="96" t="s">
        <v>226</v>
      </c>
      <c r="S82" s="96" t="s">
        <v>230</v>
      </c>
    </row>
    <row r="83" spans="1:19" x14ac:dyDescent="0.25">
      <c r="A83" s="98" t="s">
        <v>231</v>
      </c>
      <c r="B83" s="99" t="s">
        <v>25</v>
      </c>
      <c r="C83" s="100"/>
      <c r="D83" s="95">
        <v>4.189206E-3</v>
      </c>
      <c r="E83" s="100">
        <v>28.203604038476364</v>
      </c>
      <c r="F83" s="100"/>
      <c r="G83" s="101"/>
      <c r="H83" s="101"/>
      <c r="I83" s="96" t="s">
        <v>140</v>
      </c>
      <c r="J83" s="96" t="s">
        <v>133</v>
      </c>
      <c r="K83" s="96"/>
      <c r="L83" s="96" t="s">
        <v>80</v>
      </c>
      <c r="M83" s="96" t="s">
        <v>62</v>
      </c>
      <c r="N83" s="96"/>
      <c r="O83" s="96" t="s">
        <v>1109</v>
      </c>
      <c r="P83" s="96" t="str">
        <f t="shared" si="2"/>
        <v>Multiple/Unk</v>
      </c>
      <c r="Q83" s="102"/>
      <c r="R83" s="96"/>
      <c r="S83" s="96" t="s">
        <v>147</v>
      </c>
    </row>
    <row r="84" spans="1:19" x14ac:dyDescent="0.25">
      <c r="A84" s="98" t="s">
        <v>231</v>
      </c>
      <c r="B84" s="99" t="s">
        <v>25</v>
      </c>
      <c r="C84" s="100"/>
      <c r="D84" s="95">
        <v>3.910172E-3</v>
      </c>
      <c r="E84" s="100">
        <v>37.839105504312442</v>
      </c>
      <c r="F84" s="100"/>
      <c r="G84" s="101"/>
      <c r="H84" s="101"/>
      <c r="I84" s="96" t="s">
        <v>132</v>
      </c>
      <c r="J84" s="96" t="s">
        <v>133</v>
      </c>
      <c r="K84" s="96"/>
      <c r="L84" s="96" t="s">
        <v>80</v>
      </c>
      <c r="M84" s="96" t="s">
        <v>62</v>
      </c>
      <c r="N84" s="96"/>
      <c r="O84" s="96" t="s">
        <v>1109</v>
      </c>
      <c r="P84" s="96" t="str">
        <f t="shared" si="2"/>
        <v>Multiple/Unk</v>
      </c>
      <c r="Q84" s="102"/>
      <c r="R84" s="96"/>
      <c r="S84" s="96" t="s">
        <v>147</v>
      </c>
    </row>
    <row r="85" spans="1:19" x14ac:dyDescent="0.25">
      <c r="A85" s="98" t="s">
        <v>235</v>
      </c>
      <c r="B85" s="99" t="s">
        <v>25</v>
      </c>
      <c r="C85" s="100"/>
      <c r="D85" s="95">
        <v>3.910172E-3</v>
      </c>
      <c r="E85" s="100">
        <v>121.41752538274599</v>
      </c>
      <c r="F85" s="100"/>
      <c r="G85" s="101"/>
      <c r="H85" s="101"/>
      <c r="I85" s="96" t="s">
        <v>140</v>
      </c>
      <c r="J85" s="96" t="s">
        <v>133</v>
      </c>
      <c r="K85" s="96"/>
      <c r="L85" s="96" t="s">
        <v>87</v>
      </c>
      <c r="M85" s="96" t="s">
        <v>62</v>
      </c>
      <c r="N85" s="96" t="s">
        <v>136</v>
      </c>
      <c r="O85" s="96" t="s">
        <v>1109</v>
      </c>
      <c r="P85" s="96" t="str">
        <f t="shared" si="2"/>
        <v>Multiple/Unk</v>
      </c>
      <c r="Q85" s="102" t="s">
        <v>239</v>
      </c>
      <c r="R85" s="96" t="s">
        <v>240</v>
      </c>
      <c r="S85" s="96" t="s">
        <v>241</v>
      </c>
    </row>
    <row r="86" spans="1:19" x14ac:dyDescent="0.25">
      <c r="A86" s="98" t="s">
        <v>235</v>
      </c>
      <c r="B86" s="99" t="s">
        <v>25</v>
      </c>
      <c r="C86" s="100"/>
      <c r="D86" s="95">
        <v>8.0000000000000002E-3</v>
      </c>
      <c r="E86" s="100">
        <v>90.661902516132187</v>
      </c>
      <c r="F86" s="100"/>
      <c r="G86" s="101"/>
      <c r="H86" s="101"/>
      <c r="I86" s="96" t="s">
        <v>132</v>
      </c>
      <c r="J86" s="96" t="s">
        <v>133</v>
      </c>
      <c r="K86" s="96"/>
      <c r="L86" s="96" t="s">
        <v>87</v>
      </c>
      <c r="M86" s="96" t="s">
        <v>62</v>
      </c>
      <c r="N86" s="96" t="s">
        <v>136</v>
      </c>
      <c r="O86" s="96" t="s">
        <v>1109</v>
      </c>
      <c r="P86" s="96" t="str">
        <f t="shared" si="2"/>
        <v>Multiple/Unk</v>
      </c>
      <c r="Q86" s="102" t="s">
        <v>239</v>
      </c>
      <c r="R86" s="96" t="s">
        <v>240</v>
      </c>
      <c r="S86" s="96" t="s">
        <v>243</v>
      </c>
    </row>
    <row r="87" spans="1:19" x14ac:dyDescent="0.25">
      <c r="A87" s="98" t="s">
        <v>1316</v>
      </c>
      <c r="B87" s="99" t="s">
        <v>244</v>
      </c>
      <c r="C87" s="100">
        <v>6.1527119999999998E-2</v>
      </c>
      <c r="D87" s="95">
        <v>9.1746620000000001E-3</v>
      </c>
      <c r="E87" s="100">
        <v>24.422280000000001</v>
      </c>
      <c r="F87" s="95">
        <v>1.7649509999999999</v>
      </c>
      <c r="G87" s="101">
        <v>4.024483</v>
      </c>
      <c r="H87" s="95">
        <v>0.99165899999999996</v>
      </c>
      <c r="I87" s="96" t="s">
        <v>28</v>
      </c>
      <c r="J87" s="96" t="s">
        <v>29</v>
      </c>
      <c r="K87" s="96" t="s">
        <v>30</v>
      </c>
      <c r="L87" s="96" t="s">
        <v>194</v>
      </c>
      <c r="M87" s="96" t="s">
        <v>46</v>
      </c>
      <c r="N87" s="96" t="s">
        <v>64</v>
      </c>
      <c r="O87" s="96" t="s">
        <v>64</v>
      </c>
      <c r="P87" s="96" t="str">
        <f t="shared" si="2"/>
        <v>Autumn</v>
      </c>
      <c r="Q87" s="96">
        <v>2020</v>
      </c>
      <c r="R87" s="96" t="s">
        <v>270</v>
      </c>
      <c r="S87" s="102" t="s">
        <v>1309</v>
      </c>
    </row>
    <row r="88" spans="1:19" x14ac:dyDescent="0.25">
      <c r="A88" s="98" t="s">
        <v>1316</v>
      </c>
      <c r="B88" s="99" t="s">
        <v>244</v>
      </c>
      <c r="C88" s="100">
        <v>6.1527119999999998E-2</v>
      </c>
      <c r="D88" s="95">
        <v>8.0000000000000002E-3</v>
      </c>
      <c r="E88" s="100">
        <v>24.422280000000001</v>
      </c>
      <c r="F88" s="95">
        <v>1.7649509999999999</v>
      </c>
      <c r="G88" s="101">
        <v>4.7396849999999997</v>
      </c>
      <c r="H88" s="95">
        <v>1.1519619999999999</v>
      </c>
      <c r="I88" s="96" t="s">
        <v>28</v>
      </c>
      <c r="J88" s="96" t="s">
        <v>29</v>
      </c>
      <c r="K88" s="96" t="s">
        <v>30</v>
      </c>
      <c r="L88" s="96" t="s">
        <v>194</v>
      </c>
      <c r="M88" s="96" t="s">
        <v>46</v>
      </c>
      <c r="N88" s="96" t="s">
        <v>64</v>
      </c>
      <c r="O88" s="96" t="s">
        <v>64</v>
      </c>
      <c r="P88" s="96" t="str">
        <f t="shared" si="2"/>
        <v>Autumn</v>
      </c>
      <c r="Q88" s="96">
        <v>2020</v>
      </c>
      <c r="R88" s="96" t="s">
        <v>270</v>
      </c>
      <c r="S88" s="102" t="s">
        <v>1310</v>
      </c>
    </row>
    <row r="89" spans="1:19" x14ac:dyDescent="0.25">
      <c r="A89" s="98" t="s">
        <v>1316</v>
      </c>
      <c r="B89" s="99" t="s">
        <v>244</v>
      </c>
      <c r="C89" s="100">
        <v>3.02381E-2</v>
      </c>
      <c r="D89" s="95">
        <v>9.1746620000000001E-3</v>
      </c>
      <c r="E89" s="100">
        <v>35.165509999999998</v>
      </c>
      <c r="F89" s="95">
        <v>2.5838640000000002</v>
      </c>
      <c r="G89" s="101">
        <v>4.2945989999999998</v>
      </c>
      <c r="H89" s="95">
        <v>0.90700539999999996</v>
      </c>
      <c r="I89" s="96" t="s">
        <v>28</v>
      </c>
      <c r="J89" s="96" t="s">
        <v>29</v>
      </c>
      <c r="K89" s="96" t="s">
        <v>30</v>
      </c>
      <c r="L89" s="96" t="s">
        <v>194</v>
      </c>
      <c r="M89" s="96" t="s">
        <v>56</v>
      </c>
      <c r="N89" s="96" t="s">
        <v>54</v>
      </c>
      <c r="O89" s="96" t="s">
        <v>54</v>
      </c>
      <c r="P89" s="96" t="str">
        <f t="shared" si="2"/>
        <v>Spring</v>
      </c>
      <c r="Q89" s="96">
        <v>2019</v>
      </c>
      <c r="R89" s="96" t="s">
        <v>250</v>
      </c>
      <c r="S89" s="102" t="s">
        <v>1309</v>
      </c>
    </row>
    <row r="90" spans="1:19" x14ac:dyDescent="0.25">
      <c r="A90" s="98" t="s">
        <v>1316</v>
      </c>
      <c r="B90" s="99" t="s">
        <v>244</v>
      </c>
      <c r="C90" s="100">
        <v>3.02381E-2</v>
      </c>
      <c r="D90" s="95">
        <v>1.4955609999999999E-2</v>
      </c>
      <c r="E90" s="100">
        <v>35.165509999999998</v>
      </c>
      <c r="F90" s="95">
        <v>2.5838640000000002</v>
      </c>
      <c r="G90" s="101">
        <v>5.4828900000000003</v>
      </c>
      <c r="H90" s="95">
        <v>1.055909</v>
      </c>
      <c r="I90" s="96" t="s">
        <v>28</v>
      </c>
      <c r="J90" s="96" t="s">
        <v>29</v>
      </c>
      <c r="K90" s="96" t="s">
        <v>30</v>
      </c>
      <c r="L90" s="96" t="s">
        <v>194</v>
      </c>
      <c r="M90" s="96" t="s">
        <v>56</v>
      </c>
      <c r="N90" s="96" t="s">
        <v>54</v>
      </c>
      <c r="O90" s="96" t="s">
        <v>54</v>
      </c>
      <c r="P90" s="96" t="str">
        <f t="shared" si="2"/>
        <v>Spring</v>
      </c>
      <c r="Q90" s="96">
        <v>2019</v>
      </c>
      <c r="R90" s="96" t="s">
        <v>250</v>
      </c>
      <c r="S90" s="102" t="s">
        <v>1310</v>
      </c>
    </row>
    <row r="91" spans="1:19" x14ac:dyDescent="0.25">
      <c r="A91" s="98" t="s">
        <v>1316</v>
      </c>
      <c r="B91" s="99" t="s">
        <v>244</v>
      </c>
      <c r="C91" s="100">
        <v>2.8521810000000002E-2</v>
      </c>
      <c r="D91" s="95">
        <v>1.4955609999999999E-2</v>
      </c>
      <c r="E91" s="100">
        <v>29.69971</v>
      </c>
      <c r="F91" s="95">
        <v>2.280618</v>
      </c>
      <c r="G91" s="101">
        <v>6.2457000000000003</v>
      </c>
      <c r="H91" s="95">
        <v>1.323175</v>
      </c>
      <c r="I91" s="96" t="s">
        <v>28</v>
      </c>
      <c r="J91" s="96" t="s">
        <v>29</v>
      </c>
      <c r="K91" s="96" t="s">
        <v>30</v>
      </c>
      <c r="L91" s="96" t="s">
        <v>194</v>
      </c>
      <c r="M91" s="96" t="s">
        <v>46</v>
      </c>
      <c r="N91" s="96" t="s">
        <v>49</v>
      </c>
      <c r="O91" s="96" t="s">
        <v>49</v>
      </c>
      <c r="P91" s="96" t="str">
        <f t="shared" si="2"/>
        <v>Summer</v>
      </c>
      <c r="Q91" s="96">
        <v>2020</v>
      </c>
      <c r="R91" s="96" t="s">
        <v>249</v>
      </c>
      <c r="S91" s="102" t="s">
        <v>1309</v>
      </c>
    </row>
    <row r="92" spans="1:19" x14ac:dyDescent="0.25">
      <c r="A92" s="98" t="s">
        <v>1316</v>
      </c>
      <c r="B92" s="99" t="s">
        <v>244</v>
      </c>
      <c r="C92" s="100">
        <v>2.8521810000000002E-2</v>
      </c>
      <c r="D92" s="95">
        <v>1.2318020000000001E-2</v>
      </c>
      <c r="E92" s="100">
        <v>29.69971</v>
      </c>
      <c r="F92" s="95">
        <v>2.280618</v>
      </c>
      <c r="G92" s="101">
        <v>10.579423</v>
      </c>
      <c r="H92" s="95">
        <v>1.7959700000000001</v>
      </c>
      <c r="I92" s="96" t="s">
        <v>28</v>
      </c>
      <c r="J92" s="96" t="s">
        <v>29</v>
      </c>
      <c r="K92" s="96" t="s">
        <v>30</v>
      </c>
      <c r="L92" s="96" t="s">
        <v>194</v>
      </c>
      <c r="M92" s="96" t="s">
        <v>46</v>
      </c>
      <c r="N92" s="96" t="s">
        <v>49</v>
      </c>
      <c r="O92" s="96" t="s">
        <v>49</v>
      </c>
      <c r="P92" s="96" t="str">
        <f t="shared" si="2"/>
        <v>Summer</v>
      </c>
      <c r="Q92" s="96">
        <v>2020</v>
      </c>
      <c r="R92" s="96" t="s">
        <v>249</v>
      </c>
      <c r="S92" s="102" t="s">
        <v>1310</v>
      </c>
    </row>
    <row r="93" spans="1:19" x14ac:dyDescent="0.25">
      <c r="A93" s="98" t="s">
        <v>1316</v>
      </c>
      <c r="B93" s="99" t="s">
        <v>244</v>
      </c>
      <c r="C93" s="100">
        <v>0.03</v>
      </c>
      <c r="D93" s="95">
        <v>1.2318020000000001E-2</v>
      </c>
      <c r="E93" s="100">
        <v>23.77056</v>
      </c>
      <c r="F93" s="95">
        <v>3.2386689999999998</v>
      </c>
      <c r="G93" s="101">
        <v>0.56000000000000005</v>
      </c>
      <c r="H93" s="95">
        <v>0.56999999999999995</v>
      </c>
      <c r="I93" s="96" t="s">
        <v>28</v>
      </c>
      <c r="J93" s="96" t="s">
        <v>29</v>
      </c>
      <c r="K93" s="96" t="s">
        <v>30</v>
      </c>
      <c r="L93" s="96" t="s">
        <v>194</v>
      </c>
      <c r="M93" s="96" t="s">
        <v>56</v>
      </c>
      <c r="N93" s="96" t="s">
        <v>52</v>
      </c>
      <c r="O93" s="96" t="s">
        <v>52</v>
      </c>
      <c r="P93" s="96" t="str">
        <f t="shared" si="2"/>
        <v>Winter</v>
      </c>
      <c r="Q93" s="96">
        <v>2019</v>
      </c>
      <c r="R93" s="96" t="s">
        <v>357</v>
      </c>
      <c r="S93" s="102" t="s">
        <v>1309</v>
      </c>
    </row>
    <row r="94" spans="1:19" x14ac:dyDescent="0.25">
      <c r="A94" s="98" t="s">
        <v>1316</v>
      </c>
      <c r="B94" s="99" t="s">
        <v>244</v>
      </c>
      <c r="C94" s="100">
        <v>5.8173320000000001E-2</v>
      </c>
      <c r="D94" s="95">
        <v>6.4549990000000003E-3</v>
      </c>
      <c r="E94" s="100">
        <v>30.474689999999999</v>
      </c>
      <c r="F94" s="95">
        <v>2.498475</v>
      </c>
      <c r="G94" s="101">
        <v>0.4520014</v>
      </c>
      <c r="H94" s="95">
        <v>0.2642584</v>
      </c>
      <c r="I94" s="96" t="s">
        <v>28</v>
      </c>
      <c r="J94" s="96" t="s">
        <v>29</v>
      </c>
      <c r="K94" s="96" t="s">
        <v>30</v>
      </c>
      <c r="L94" s="96" t="s">
        <v>194</v>
      </c>
      <c r="M94" s="96" t="s">
        <v>46</v>
      </c>
      <c r="N94" s="96" t="s">
        <v>52</v>
      </c>
      <c r="O94" s="96" t="s">
        <v>52</v>
      </c>
      <c r="P94" s="96" t="str">
        <f t="shared" si="2"/>
        <v>Winter</v>
      </c>
      <c r="Q94" s="96">
        <v>2020</v>
      </c>
      <c r="R94" s="96" t="s">
        <v>394</v>
      </c>
      <c r="S94" s="102" t="s">
        <v>1309</v>
      </c>
    </row>
    <row r="95" spans="1:19" x14ac:dyDescent="0.25">
      <c r="A95" s="98" t="s">
        <v>1316</v>
      </c>
      <c r="B95" s="99" t="s">
        <v>244</v>
      </c>
      <c r="C95" s="100">
        <v>0.03</v>
      </c>
      <c r="D95" s="95">
        <v>1.6385150000000001E-2</v>
      </c>
      <c r="E95" s="100">
        <v>23.77056</v>
      </c>
      <c r="F95" s="95">
        <v>3.2386689999999998</v>
      </c>
      <c r="G95" s="101">
        <v>0.56000000000000005</v>
      </c>
      <c r="H95" s="95">
        <v>0.56999999999999995</v>
      </c>
      <c r="I95" s="96" t="s">
        <v>28</v>
      </c>
      <c r="J95" s="96" t="s">
        <v>29</v>
      </c>
      <c r="K95" s="96" t="s">
        <v>30</v>
      </c>
      <c r="L95" s="96" t="s">
        <v>194</v>
      </c>
      <c r="M95" s="96" t="s">
        <v>56</v>
      </c>
      <c r="N95" s="96" t="s">
        <v>52</v>
      </c>
      <c r="O95" s="96" t="s">
        <v>52</v>
      </c>
      <c r="P95" s="96" t="str">
        <f t="shared" si="2"/>
        <v>Winter</v>
      </c>
      <c r="Q95" s="96">
        <v>2019</v>
      </c>
      <c r="R95" s="96" t="s">
        <v>357</v>
      </c>
      <c r="S95" s="102" t="s">
        <v>1310</v>
      </c>
    </row>
    <row r="96" spans="1:19" x14ac:dyDescent="0.25">
      <c r="A96" s="98" t="s">
        <v>1316</v>
      </c>
      <c r="B96" s="99" t="s">
        <v>244</v>
      </c>
      <c r="C96" s="100">
        <v>5.8173320000000001E-2</v>
      </c>
      <c r="D96" s="95">
        <v>6.4549990000000003E-3</v>
      </c>
      <c r="E96" s="100">
        <v>30.474689999999999</v>
      </c>
      <c r="F96" s="95">
        <v>2.498475</v>
      </c>
      <c r="G96" s="101">
        <v>0.74803359999999997</v>
      </c>
      <c r="H96" s="95">
        <v>0.34149639999999998</v>
      </c>
      <c r="I96" s="96" t="s">
        <v>28</v>
      </c>
      <c r="J96" s="96" t="s">
        <v>29</v>
      </c>
      <c r="K96" s="96" t="s">
        <v>30</v>
      </c>
      <c r="L96" s="96" t="s">
        <v>194</v>
      </c>
      <c r="M96" s="96" t="s">
        <v>46</v>
      </c>
      <c r="N96" s="96" t="s">
        <v>52</v>
      </c>
      <c r="O96" s="96" t="s">
        <v>52</v>
      </c>
      <c r="P96" s="96" t="str">
        <f t="shared" si="2"/>
        <v>Winter</v>
      </c>
      <c r="Q96" s="96">
        <v>2020</v>
      </c>
      <c r="R96" s="96" t="s">
        <v>394</v>
      </c>
      <c r="S96" s="102" t="s">
        <v>1310</v>
      </c>
    </row>
    <row r="97" spans="1:19" x14ac:dyDescent="0.25">
      <c r="A97" s="98" t="s">
        <v>1316</v>
      </c>
      <c r="B97" s="99" t="s">
        <v>244</v>
      </c>
      <c r="C97" s="100">
        <v>0.1068915</v>
      </c>
      <c r="D97" s="95">
        <v>1.6385150000000001E-2</v>
      </c>
      <c r="E97" s="100">
        <v>17.907540000000001</v>
      </c>
      <c r="F97" s="95">
        <v>1.4471830000000001</v>
      </c>
      <c r="G97" s="101">
        <v>10.028651999999999</v>
      </c>
      <c r="H97" s="95">
        <v>1.9028149999999999</v>
      </c>
      <c r="I97" s="96" t="s">
        <v>28</v>
      </c>
      <c r="J97" s="96" t="s">
        <v>29</v>
      </c>
      <c r="K97" s="96" t="s">
        <v>30</v>
      </c>
      <c r="L97" s="96" t="s">
        <v>45</v>
      </c>
      <c r="M97" s="96" t="s">
        <v>46</v>
      </c>
      <c r="N97" s="96" t="s">
        <v>64</v>
      </c>
      <c r="O97" s="96" t="s">
        <v>64</v>
      </c>
      <c r="P97" s="96" t="str">
        <f t="shared" si="2"/>
        <v>Autumn</v>
      </c>
      <c r="Q97" s="96">
        <v>2020</v>
      </c>
      <c r="R97" s="96" t="s">
        <v>270</v>
      </c>
      <c r="S97" s="102" t="s">
        <v>1311</v>
      </c>
    </row>
    <row r="98" spans="1:19" x14ac:dyDescent="0.25">
      <c r="A98" s="98" t="s">
        <v>1316</v>
      </c>
      <c r="B98" s="99" t="s">
        <v>244</v>
      </c>
      <c r="C98" s="100">
        <v>0.1068915</v>
      </c>
      <c r="D98" s="95">
        <v>4.554214E-3</v>
      </c>
      <c r="E98" s="100">
        <v>17.907540000000001</v>
      </c>
      <c r="F98" s="95">
        <v>1.4471830000000001</v>
      </c>
      <c r="G98" s="101">
        <v>5.9500690000000001</v>
      </c>
      <c r="H98" s="95">
        <v>1.357429</v>
      </c>
      <c r="I98" s="96" t="s">
        <v>28</v>
      </c>
      <c r="J98" s="96" t="s">
        <v>29</v>
      </c>
      <c r="K98" s="96" t="s">
        <v>30</v>
      </c>
      <c r="L98" s="96" t="s">
        <v>45</v>
      </c>
      <c r="M98" s="96" t="s">
        <v>46</v>
      </c>
      <c r="N98" s="96" t="s">
        <v>64</v>
      </c>
      <c r="O98" s="96" t="s">
        <v>64</v>
      </c>
      <c r="P98" s="96" t="str">
        <f t="shared" si="2"/>
        <v>Autumn</v>
      </c>
      <c r="Q98" s="96">
        <v>2020</v>
      </c>
      <c r="R98" s="96" t="s">
        <v>270</v>
      </c>
      <c r="S98" s="102" t="s">
        <v>1312</v>
      </c>
    </row>
    <row r="99" spans="1:19" x14ac:dyDescent="0.25">
      <c r="A99" s="98" t="s">
        <v>1316</v>
      </c>
      <c r="B99" s="99" t="s">
        <v>244</v>
      </c>
      <c r="C99" s="100">
        <v>8.7402960000000002E-2</v>
      </c>
      <c r="D99" s="95">
        <v>1.364025E-2</v>
      </c>
      <c r="E99" s="100">
        <v>20.050039999999999</v>
      </c>
      <c r="F99" s="95">
        <v>1.6000080000000001</v>
      </c>
      <c r="G99" s="101">
        <v>8.5378340000000001</v>
      </c>
      <c r="H99" s="95">
        <v>1.6231249999999999</v>
      </c>
      <c r="I99" s="96" t="s">
        <v>28</v>
      </c>
      <c r="J99" s="96" t="s">
        <v>29</v>
      </c>
      <c r="K99" s="96" t="s">
        <v>30</v>
      </c>
      <c r="L99" s="96" t="s">
        <v>45</v>
      </c>
      <c r="M99" s="96" t="s">
        <v>46</v>
      </c>
      <c r="N99" s="96" t="s">
        <v>64</v>
      </c>
      <c r="O99" s="96" t="s">
        <v>64</v>
      </c>
      <c r="P99" s="96" t="str">
        <f t="shared" si="2"/>
        <v>Autumn</v>
      </c>
      <c r="Q99" s="96">
        <v>2020</v>
      </c>
      <c r="R99" s="96" t="s">
        <v>270</v>
      </c>
      <c r="S99" s="102" t="s">
        <v>1313</v>
      </c>
    </row>
    <row r="100" spans="1:19" x14ac:dyDescent="0.25">
      <c r="A100" s="98" t="s">
        <v>1316</v>
      </c>
      <c r="B100" s="99" t="s">
        <v>244</v>
      </c>
      <c r="C100" s="100">
        <v>8.7402960000000002E-2</v>
      </c>
      <c r="D100" s="95">
        <v>4.554214E-3</v>
      </c>
      <c r="E100" s="100">
        <v>20.050039999999999</v>
      </c>
      <c r="F100" s="95">
        <v>1.6000080000000001</v>
      </c>
      <c r="G100" s="101">
        <v>6.9020760000000001</v>
      </c>
      <c r="H100" s="95">
        <v>1.4284760000000001</v>
      </c>
      <c r="I100" s="96" t="s">
        <v>28</v>
      </c>
      <c r="J100" s="96" t="s">
        <v>29</v>
      </c>
      <c r="K100" s="96" t="s">
        <v>30</v>
      </c>
      <c r="L100" s="96" t="s">
        <v>45</v>
      </c>
      <c r="M100" s="96" t="s">
        <v>46</v>
      </c>
      <c r="N100" s="96" t="s">
        <v>64</v>
      </c>
      <c r="O100" s="96" t="s">
        <v>64</v>
      </c>
      <c r="P100" s="96" t="str">
        <f t="shared" si="2"/>
        <v>Autumn</v>
      </c>
      <c r="Q100" s="96">
        <v>2020</v>
      </c>
      <c r="R100" s="96" t="s">
        <v>270</v>
      </c>
      <c r="S100" s="102" t="s">
        <v>1314</v>
      </c>
    </row>
    <row r="101" spans="1:19" x14ac:dyDescent="0.25">
      <c r="A101" s="98" t="s">
        <v>1316</v>
      </c>
      <c r="B101" s="99" t="s">
        <v>244</v>
      </c>
      <c r="C101" s="100">
        <v>5.3856769999999998E-2</v>
      </c>
      <c r="D101" s="95">
        <v>1.364025E-2</v>
      </c>
      <c r="E101" s="100">
        <v>25.784980000000001</v>
      </c>
      <c r="F101" s="95">
        <v>1.701017</v>
      </c>
      <c r="G101" s="101">
        <v>8.5897869999999994</v>
      </c>
      <c r="H101" s="95">
        <v>1.451093</v>
      </c>
      <c r="I101" s="96" t="s">
        <v>28</v>
      </c>
      <c r="J101" s="96" t="s">
        <v>29</v>
      </c>
      <c r="K101" s="96" t="s">
        <v>30</v>
      </c>
      <c r="L101" s="96" t="s">
        <v>45</v>
      </c>
      <c r="M101" s="96" t="s">
        <v>56</v>
      </c>
      <c r="N101" s="96" t="s">
        <v>54</v>
      </c>
      <c r="O101" s="96" t="s">
        <v>54</v>
      </c>
      <c r="P101" s="96" t="str">
        <f t="shared" si="2"/>
        <v>Spring</v>
      </c>
      <c r="Q101" s="96">
        <v>2019</v>
      </c>
      <c r="R101" s="96" t="s">
        <v>250</v>
      </c>
      <c r="S101" s="102" t="s">
        <v>1311</v>
      </c>
    </row>
    <row r="102" spans="1:19" x14ac:dyDescent="0.25">
      <c r="A102" s="98" t="s">
        <v>1316</v>
      </c>
      <c r="B102" s="99" t="s">
        <v>244</v>
      </c>
      <c r="C102" s="100">
        <v>5.2076360000000002E-2</v>
      </c>
      <c r="D102" s="95">
        <v>6.0113720000000001E-3</v>
      </c>
      <c r="E102" s="100">
        <v>21.304369999999999</v>
      </c>
      <c r="F102" s="95">
        <v>3.6765330000000001</v>
      </c>
      <c r="G102" s="101">
        <v>1.7784789999999999</v>
      </c>
      <c r="H102" s="95">
        <v>0.77097660000000001</v>
      </c>
      <c r="I102" s="96" t="s">
        <v>28</v>
      </c>
      <c r="J102" s="96" t="s">
        <v>29</v>
      </c>
      <c r="K102" s="96" t="s">
        <v>30</v>
      </c>
      <c r="L102" s="96" t="s">
        <v>45</v>
      </c>
      <c r="M102" s="96" t="s">
        <v>46</v>
      </c>
      <c r="N102" s="96" t="s">
        <v>54</v>
      </c>
      <c r="O102" s="96" t="s">
        <v>54</v>
      </c>
      <c r="P102" s="96" t="str">
        <f t="shared" si="2"/>
        <v>Spring</v>
      </c>
      <c r="Q102" s="96">
        <v>2020</v>
      </c>
      <c r="R102" s="96" t="s">
        <v>250</v>
      </c>
      <c r="S102" s="102" t="s">
        <v>1311</v>
      </c>
    </row>
    <row r="103" spans="1:19" x14ac:dyDescent="0.25">
      <c r="A103" s="98" t="s">
        <v>1316</v>
      </c>
      <c r="B103" s="99" t="s">
        <v>244</v>
      </c>
      <c r="C103" s="100">
        <v>5.3856769999999998E-2</v>
      </c>
      <c r="D103" s="95">
        <v>1.429645E-2</v>
      </c>
      <c r="E103" s="100">
        <v>25.784980000000001</v>
      </c>
      <c r="F103" s="95">
        <v>1.701017</v>
      </c>
      <c r="G103" s="101">
        <v>11.30424</v>
      </c>
      <c r="H103" s="95">
        <v>1.702094</v>
      </c>
      <c r="I103" s="96" t="s">
        <v>28</v>
      </c>
      <c r="J103" s="96" t="s">
        <v>29</v>
      </c>
      <c r="K103" s="96" t="s">
        <v>30</v>
      </c>
      <c r="L103" s="96" t="s">
        <v>45</v>
      </c>
      <c r="M103" s="96" t="s">
        <v>56</v>
      </c>
      <c r="N103" s="96" t="s">
        <v>54</v>
      </c>
      <c r="O103" s="96" t="s">
        <v>54</v>
      </c>
      <c r="P103" s="96" t="str">
        <f t="shared" si="2"/>
        <v>Spring</v>
      </c>
      <c r="Q103" s="96">
        <v>2019</v>
      </c>
      <c r="R103" s="96" t="s">
        <v>250</v>
      </c>
      <c r="S103" s="102" t="s">
        <v>1312</v>
      </c>
    </row>
    <row r="104" spans="1:19" x14ac:dyDescent="0.25">
      <c r="A104" s="98" t="s">
        <v>1316</v>
      </c>
      <c r="B104" s="99" t="s">
        <v>244</v>
      </c>
      <c r="C104" s="100">
        <v>5.2076360000000002E-2</v>
      </c>
      <c r="D104" s="95">
        <v>6.0113720000000001E-3</v>
      </c>
      <c r="E104" s="100">
        <v>21.304369999999999</v>
      </c>
      <c r="F104" s="95">
        <v>3.6765330000000001</v>
      </c>
      <c r="G104" s="101">
        <v>4.7862400000000003</v>
      </c>
      <c r="H104" s="95">
        <v>1.5312049999999999</v>
      </c>
      <c r="I104" s="96" t="s">
        <v>28</v>
      </c>
      <c r="J104" s="96" t="s">
        <v>29</v>
      </c>
      <c r="K104" s="96" t="s">
        <v>30</v>
      </c>
      <c r="L104" s="96" t="s">
        <v>45</v>
      </c>
      <c r="M104" s="96" t="s">
        <v>46</v>
      </c>
      <c r="N104" s="96" t="s">
        <v>54</v>
      </c>
      <c r="O104" s="96" t="s">
        <v>54</v>
      </c>
      <c r="P104" s="96" t="str">
        <f t="shared" si="2"/>
        <v>Spring</v>
      </c>
      <c r="Q104" s="96">
        <v>2020</v>
      </c>
      <c r="R104" s="96" t="s">
        <v>250</v>
      </c>
      <c r="S104" s="102" t="s">
        <v>1312</v>
      </c>
    </row>
    <row r="105" spans="1:19" x14ac:dyDescent="0.25">
      <c r="A105" s="98" t="s">
        <v>1316</v>
      </c>
      <c r="B105" s="99" t="s">
        <v>244</v>
      </c>
      <c r="C105" s="100">
        <v>4.3565899999999998E-2</v>
      </c>
      <c r="D105" s="95">
        <v>1.429645E-2</v>
      </c>
      <c r="E105" s="100">
        <v>28.869949999999999</v>
      </c>
      <c r="F105" s="95">
        <v>1.479187</v>
      </c>
      <c r="G105" s="101">
        <v>11.719645999999999</v>
      </c>
      <c r="H105" s="95">
        <v>1.6021970000000001</v>
      </c>
      <c r="I105" s="96" t="s">
        <v>28</v>
      </c>
      <c r="J105" s="96" t="s">
        <v>29</v>
      </c>
      <c r="K105" s="96" t="s">
        <v>30</v>
      </c>
      <c r="L105" s="96" t="s">
        <v>45</v>
      </c>
      <c r="M105" s="96" t="s">
        <v>56</v>
      </c>
      <c r="N105" s="96" t="s">
        <v>54</v>
      </c>
      <c r="O105" s="96" t="s">
        <v>54</v>
      </c>
      <c r="P105" s="96" t="str">
        <f t="shared" si="2"/>
        <v>Spring</v>
      </c>
      <c r="Q105" s="96">
        <v>2019</v>
      </c>
      <c r="R105" s="96" t="s">
        <v>250</v>
      </c>
      <c r="S105" s="102" t="s">
        <v>1313</v>
      </c>
    </row>
    <row r="106" spans="1:19" x14ac:dyDescent="0.25">
      <c r="A106" s="98" t="s">
        <v>1316</v>
      </c>
      <c r="B106" s="99" t="s">
        <v>244</v>
      </c>
      <c r="C106" s="100">
        <v>4.2110540000000002E-2</v>
      </c>
      <c r="D106" s="95">
        <v>4.9781030000000002E-3</v>
      </c>
      <c r="E106" s="100">
        <v>23.853280000000002</v>
      </c>
      <c r="F106" s="95">
        <v>4.0728710000000001</v>
      </c>
      <c r="G106" s="101">
        <v>0.47066839999999999</v>
      </c>
      <c r="H106" s="95">
        <v>0.34813339999999998</v>
      </c>
      <c r="I106" s="96" t="s">
        <v>28</v>
      </c>
      <c r="J106" s="96" t="s">
        <v>29</v>
      </c>
      <c r="K106" s="96" t="s">
        <v>30</v>
      </c>
      <c r="L106" s="96" t="s">
        <v>45</v>
      </c>
      <c r="M106" s="96" t="s">
        <v>46</v>
      </c>
      <c r="N106" s="96" t="s">
        <v>54</v>
      </c>
      <c r="O106" s="96" t="s">
        <v>54</v>
      </c>
      <c r="P106" s="96" t="str">
        <f t="shared" si="2"/>
        <v>Spring</v>
      </c>
      <c r="Q106" s="96">
        <v>2020</v>
      </c>
      <c r="R106" s="96" t="s">
        <v>250</v>
      </c>
      <c r="S106" s="102" t="s">
        <v>1313</v>
      </c>
    </row>
    <row r="107" spans="1:19" x14ac:dyDescent="0.25">
      <c r="A107" s="98" t="s">
        <v>1316</v>
      </c>
      <c r="B107" s="99" t="s">
        <v>244</v>
      </c>
      <c r="C107" s="100">
        <v>4.3565899999999998E-2</v>
      </c>
      <c r="D107" s="95">
        <v>1.1772360000000001E-2</v>
      </c>
      <c r="E107" s="100">
        <v>28.869949999999999</v>
      </c>
      <c r="F107" s="95">
        <v>1.479187</v>
      </c>
      <c r="G107" s="101">
        <v>17.656227000000001</v>
      </c>
      <c r="H107" s="95">
        <v>2.106614</v>
      </c>
      <c r="I107" s="96" t="s">
        <v>28</v>
      </c>
      <c r="J107" s="96" t="s">
        <v>29</v>
      </c>
      <c r="K107" s="96" t="s">
        <v>30</v>
      </c>
      <c r="L107" s="96" t="s">
        <v>45</v>
      </c>
      <c r="M107" s="96" t="s">
        <v>56</v>
      </c>
      <c r="N107" s="96" t="s">
        <v>54</v>
      </c>
      <c r="O107" s="96" t="s">
        <v>54</v>
      </c>
      <c r="P107" s="96" t="str">
        <f t="shared" si="2"/>
        <v>Spring</v>
      </c>
      <c r="Q107" s="96">
        <v>2019</v>
      </c>
      <c r="R107" s="96" t="s">
        <v>250</v>
      </c>
      <c r="S107" s="102" t="s">
        <v>1314</v>
      </c>
    </row>
    <row r="108" spans="1:19" x14ac:dyDescent="0.25">
      <c r="A108" s="98" t="s">
        <v>1316</v>
      </c>
      <c r="B108" s="99" t="s">
        <v>244</v>
      </c>
      <c r="C108" s="100">
        <v>4.2110540000000002E-2</v>
      </c>
      <c r="D108" s="95">
        <v>4.9781030000000002E-3</v>
      </c>
      <c r="E108" s="100">
        <v>23.853280000000002</v>
      </c>
      <c r="F108" s="95">
        <v>4.0728710000000001</v>
      </c>
      <c r="G108" s="101">
        <v>1.240969</v>
      </c>
      <c r="H108" s="95">
        <v>0.61967559999999999</v>
      </c>
      <c r="I108" s="96" t="s">
        <v>28</v>
      </c>
      <c r="J108" s="96" t="s">
        <v>29</v>
      </c>
      <c r="K108" s="96" t="s">
        <v>30</v>
      </c>
      <c r="L108" s="96" t="s">
        <v>45</v>
      </c>
      <c r="M108" s="96" t="s">
        <v>46</v>
      </c>
      <c r="N108" s="96" t="s">
        <v>54</v>
      </c>
      <c r="O108" s="96" t="s">
        <v>54</v>
      </c>
      <c r="P108" s="96" t="str">
        <f t="shared" si="2"/>
        <v>Spring</v>
      </c>
      <c r="Q108" s="96">
        <v>2020</v>
      </c>
      <c r="R108" s="96" t="s">
        <v>250</v>
      </c>
      <c r="S108" s="102" t="s">
        <v>1314</v>
      </c>
    </row>
    <row r="109" spans="1:19" x14ac:dyDescent="0.25">
      <c r="A109" s="98" t="s">
        <v>1316</v>
      </c>
      <c r="B109" s="99" t="s">
        <v>244</v>
      </c>
      <c r="C109" s="100">
        <v>5.0870230000000002E-2</v>
      </c>
      <c r="D109" s="95">
        <v>1.236551E-2</v>
      </c>
      <c r="E109" s="100">
        <v>21.777200000000001</v>
      </c>
      <c r="F109" s="95">
        <v>1.268648</v>
      </c>
      <c r="G109" s="101">
        <v>12.560003999999999</v>
      </c>
      <c r="H109" s="95">
        <v>2.1310820000000001</v>
      </c>
      <c r="I109" s="96" t="s">
        <v>28</v>
      </c>
      <c r="J109" s="96" t="s">
        <v>29</v>
      </c>
      <c r="K109" s="96" t="s">
        <v>30</v>
      </c>
      <c r="L109" s="96" t="s">
        <v>45</v>
      </c>
      <c r="M109" s="96" t="s">
        <v>46</v>
      </c>
      <c r="N109" s="96" t="s">
        <v>49</v>
      </c>
      <c r="O109" s="96" t="s">
        <v>49</v>
      </c>
      <c r="P109" s="96" t="str">
        <f t="shared" si="2"/>
        <v>Summer</v>
      </c>
      <c r="Q109" s="96">
        <v>2020</v>
      </c>
      <c r="R109" s="96" t="s">
        <v>249</v>
      </c>
      <c r="S109" s="102" t="s">
        <v>1311</v>
      </c>
    </row>
    <row r="110" spans="1:19" x14ac:dyDescent="0.25">
      <c r="A110" s="98" t="s">
        <v>1316</v>
      </c>
      <c r="B110" s="99" t="s">
        <v>244</v>
      </c>
      <c r="C110" s="100">
        <v>2.8836270000000001E-2</v>
      </c>
      <c r="D110" s="95">
        <v>1.456265E-2</v>
      </c>
      <c r="E110" s="100">
        <v>54.458820000000003</v>
      </c>
      <c r="F110" s="95">
        <v>16.482119999999998</v>
      </c>
      <c r="G110" s="101">
        <v>0.26925349999999998</v>
      </c>
      <c r="H110" s="95">
        <v>0.17799029999999999</v>
      </c>
      <c r="I110" s="96" t="s">
        <v>28</v>
      </c>
      <c r="J110" s="96" t="s">
        <v>29</v>
      </c>
      <c r="K110" s="96" t="s">
        <v>30</v>
      </c>
      <c r="L110" s="96" t="s">
        <v>45</v>
      </c>
      <c r="M110" s="96" t="s">
        <v>46</v>
      </c>
      <c r="N110" s="96" t="s">
        <v>49</v>
      </c>
      <c r="O110" s="96" t="s">
        <v>49</v>
      </c>
      <c r="P110" s="96" t="str">
        <f t="shared" si="2"/>
        <v>Summer</v>
      </c>
      <c r="Q110" s="96">
        <v>2021</v>
      </c>
      <c r="R110" s="96" t="s">
        <v>249</v>
      </c>
      <c r="S110" s="102" t="s">
        <v>1311</v>
      </c>
    </row>
    <row r="111" spans="1:19" x14ac:dyDescent="0.25">
      <c r="A111" s="98" t="s">
        <v>1316</v>
      </c>
      <c r="B111" s="99" t="s">
        <v>244</v>
      </c>
      <c r="C111" s="100">
        <v>5.0870230000000002E-2</v>
      </c>
      <c r="D111" s="95">
        <v>1.236551E-2</v>
      </c>
      <c r="E111" s="100">
        <v>21.777200000000001</v>
      </c>
      <c r="F111" s="95">
        <v>1.268648</v>
      </c>
      <c r="G111" s="101">
        <v>15.183866999999999</v>
      </c>
      <c r="H111" s="95">
        <v>2.3034479999999999</v>
      </c>
      <c r="I111" s="96" t="s">
        <v>28</v>
      </c>
      <c r="J111" s="96" t="s">
        <v>29</v>
      </c>
      <c r="K111" s="96" t="s">
        <v>30</v>
      </c>
      <c r="L111" s="96" t="s">
        <v>45</v>
      </c>
      <c r="M111" s="96" t="s">
        <v>46</v>
      </c>
      <c r="N111" s="96" t="s">
        <v>49</v>
      </c>
      <c r="O111" s="96" t="s">
        <v>49</v>
      </c>
      <c r="P111" s="96" t="str">
        <f t="shared" si="2"/>
        <v>Summer</v>
      </c>
      <c r="Q111" s="96">
        <v>2020</v>
      </c>
      <c r="R111" s="96" t="s">
        <v>249</v>
      </c>
      <c r="S111" s="102" t="s">
        <v>1312</v>
      </c>
    </row>
    <row r="112" spans="1:19" x14ac:dyDescent="0.25">
      <c r="A112" s="98" t="s">
        <v>1316</v>
      </c>
      <c r="B112" s="99" t="s">
        <v>244</v>
      </c>
      <c r="C112" s="100">
        <v>2.8836270000000001E-2</v>
      </c>
      <c r="D112" s="95">
        <v>1.456265E-2</v>
      </c>
      <c r="E112" s="100">
        <v>54.458820000000003</v>
      </c>
      <c r="F112" s="95">
        <v>16.482119999999998</v>
      </c>
      <c r="G112" s="101">
        <v>0.36280220000000002</v>
      </c>
      <c r="H112" s="95">
        <v>0.21606149999999999</v>
      </c>
      <c r="I112" s="96" t="s">
        <v>28</v>
      </c>
      <c r="J112" s="96" t="s">
        <v>29</v>
      </c>
      <c r="K112" s="96" t="s">
        <v>30</v>
      </c>
      <c r="L112" s="96" t="s">
        <v>45</v>
      </c>
      <c r="M112" s="96" t="s">
        <v>46</v>
      </c>
      <c r="N112" s="96" t="s">
        <v>49</v>
      </c>
      <c r="O112" s="96" t="s">
        <v>49</v>
      </c>
      <c r="P112" s="96" t="str">
        <f t="shared" si="2"/>
        <v>Summer</v>
      </c>
      <c r="Q112" s="96">
        <v>2021</v>
      </c>
      <c r="R112" s="96" t="s">
        <v>249</v>
      </c>
      <c r="S112" s="102" t="s">
        <v>1312</v>
      </c>
    </row>
    <row r="113" spans="1:19" x14ac:dyDescent="0.25">
      <c r="A113" s="98" t="s">
        <v>1316</v>
      </c>
      <c r="B113" s="99" t="s">
        <v>244</v>
      </c>
      <c r="C113" s="100">
        <v>4.1125219999999997E-2</v>
      </c>
      <c r="D113" s="95">
        <v>1.0703560000000001E-2</v>
      </c>
      <c r="E113" s="100">
        <v>24.382670000000001</v>
      </c>
      <c r="F113" s="95">
        <v>1.606854</v>
      </c>
      <c r="G113" s="101">
        <v>15.837742</v>
      </c>
      <c r="H113" s="95">
        <v>2.3242400000000001</v>
      </c>
      <c r="I113" s="96" t="s">
        <v>28</v>
      </c>
      <c r="J113" s="96" t="s">
        <v>29</v>
      </c>
      <c r="K113" s="96" t="s">
        <v>30</v>
      </c>
      <c r="L113" s="96" t="s">
        <v>45</v>
      </c>
      <c r="M113" s="96" t="s">
        <v>46</v>
      </c>
      <c r="N113" s="96" t="s">
        <v>49</v>
      </c>
      <c r="O113" s="96" t="s">
        <v>49</v>
      </c>
      <c r="P113" s="96" t="str">
        <f t="shared" si="2"/>
        <v>Summer</v>
      </c>
      <c r="Q113" s="96">
        <v>2020</v>
      </c>
      <c r="R113" s="96" t="s">
        <v>249</v>
      </c>
      <c r="S113" s="102" t="s">
        <v>1313</v>
      </c>
    </row>
    <row r="114" spans="1:19" x14ac:dyDescent="0.25">
      <c r="A114" s="98" t="s">
        <v>1316</v>
      </c>
      <c r="B114" s="99" t="s">
        <v>244</v>
      </c>
      <c r="C114" s="100">
        <v>2.3209E-2</v>
      </c>
      <c r="D114" s="95">
        <v>1.216706E-2</v>
      </c>
      <c r="E114" s="100">
        <v>60.97439</v>
      </c>
      <c r="F114" s="95">
        <v>18.46433</v>
      </c>
      <c r="G114" s="101">
        <v>9.5680619999999994E-2</v>
      </c>
      <c r="H114" s="95">
        <v>0.1013054</v>
      </c>
      <c r="I114" s="96" t="s">
        <v>28</v>
      </c>
      <c r="J114" s="96" t="s">
        <v>29</v>
      </c>
      <c r="K114" s="96" t="s">
        <v>30</v>
      </c>
      <c r="L114" s="96" t="s">
        <v>45</v>
      </c>
      <c r="M114" s="96" t="s">
        <v>46</v>
      </c>
      <c r="N114" s="96" t="s">
        <v>49</v>
      </c>
      <c r="O114" s="96" t="s">
        <v>49</v>
      </c>
      <c r="P114" s="96" t="str">
        <f t="shared" si="2"/>
        <v>Summer</v>
      </c>
      <c r="Q114" s="96">
        <v>2021</v>
      </c>
      <c r="R114" s="96" t="s">
        <v>249</v>
      </c>
      <c r="S114" s="102" t="s">
        <v>1313</v>
      </c>
    </row>
    <row r="115" spans="1:19" x14ac:dyDescent="0.25">
      <c r="A115" s="98" t="s">
        <v>1316</v>
      </c>
      <c r="B115" s="99" t="s">
        <v>244</v>
      </c>
      <c r="C115" s="100">
        <v>4.1125219999999997E-2</v>
      </c>
      <c r="D115" s="95">
        <v>1.0703560000000001E-2</v>
      </c>
      <c r="E115" s="100">
        <v>24.382670000000001</v>
      </c>
      <c r="F115" s="95">
        <v>1.606854</v>
      </c>
      <c r="G115" s="101">
        <v>14.318925</v>
      </c>
      <c r="H115" s="95">
        <v>2.1862499999999998</v>
      </c>
      <c r="I115" s="96" t="s">
        <v>28</v>
      </c>
      <c r="J115" s="96" t="s">
        <v>29</v>
      </c>
      <c r="K115" s="96" t="s">
        <v>30</v>
      </c>
      <c r="L115" s="96" t="s">
        <v>45</v>
      </c>
      <c r="M115" s="96" t="s">
        <v>46</v>
      </c>
      <c r="N115" s="96" t="s">
        <v>49</v>
      </c>
      <c r="O115" s="96" t="s">
        <v>49</v>
      </c>
      <c r="P115" s="96" t="str">
        <f t="shared" si="2"/>
        <v>Summer</v>
      </c>
      <c r="Q115" s="96">
        <v>2020</v>
      </c>
      <c r="R115" s="96" t="s">
        <v>249</v>
      </c>
      <c r="S115" s="102" t="s">
        <v>1314</v>
      </c>
    </row>
    <row r="116" spans="1:19" x14ac:dyDescent="0.25">
      <c r="A116" s="98" t="s">
        <v>1316</v>
      </c>
      <c r="B116" s="99" t="s">
        <v>244</v>
      </c>
      <c r="C116" s="100">
        <v>5.5354630000000002E-2</v>
      </c>
      <c r="D116" s="95">
        <v>1.216706E-2</v>
      </c>
      <c r="E116" s="100">
        <v>17.42821</v>
      </c>
      <c r="F116" s="95">
        <v>2.0915020000000002</v>
      </c>
      <c r="G116" s="101">
        <v>13.105382000000001</v>
      </c>
      <c r="H116" s="95">
        <v>2.8659759999999999</v>
      </c>
      <c r="I116" s="96" t="s">
        <v>28</v>
      </c>
      <c r="J116" s="96" t="s">
        <v>29</v>
      </c>
      <c r="K116" s="96" t="s">
        <v>30</v>
      </c>
      <c r="L116" s="96" t="s">
        <v>45</v>
      </c>
      <c r="M116" s="96" t="s">
        <v>56</v>
      </c>
      <c r="N116" s="96" t="s">
        <v>52</v>
      </c>
      <c r="O116" s="96" t="s">
        <v>52</v>
      </c>
      <c r="P116" s="96" t="str">
        <f t="shared" si="2"/>
        <v>Winter</v>
      </c>
      <c r="Q116" s="96">
        <v>2019</v>
      </c>
      <c r="R116" s="96" t="s">
        <v>357</v>
      </c>
      <c r="S116" s="102" t="s">
        <v>1311</v>
      </c>
    </row>
    <row r="117" spans="1:19" x14ac:dyDescent="0.25">
      <c r="A117" s="98" t="s">
        <v>1316</v>
      </c>
      <c r="B117" s="99" t="s">
        <v>244</v>
      </c>
      <c r="C117" s="100">
        <v>0.1013319</v>
      </c>
      <c r="D117" s="100"/>
      <c r="E117" s="100">
        <v>22.34545</v>
      </c>
      <c r="F117" s="95">
        <v>1.6854439999999999</v>
      </c>
      <c r="G117" s="101">
        <v>3.2084600000000001</v>
      </c>
      <c r="H117" s="95">
        <v>0.79948529999999995</v>
      </c>
      <c r="I117" s="96" t="s">
        <v>28</v>
      </c>
      <c r="J117" s="96" t="s">
        <v>29</v>
      </c>
      <c r="K117" s="96" t="s">
        <v>30</v>
      </c>
      <c r="L117" s="96" t="s">
        <v>45</v>
      </c>
      <c r="M117" s="96" t="s">
        <v>46</v>
      </c>
      <c r="N117" s="96" t="s">
        <v>52</v>
      </c>
      <c r="O117" s="96" t="s">
        <v>52</v>
      </c>
      <c r="P117" s="96" t="str">
        <f t="shared" si="2"/>
        <v>Winter</v>
      </c>
      <c r="Q117" s="96">
        <v>2020</v>
      </c>
      <c r="R117" s="96" t="s">
        <v>394</v>
      </c>
      <c r="S117" s="102" t="s">
        <v>1311</v>
      </c>
    </row>
    <row r="118" spans="1:19" x14ac:dyDescent="0.25">
      <c r="A118" s="98" t="s">
        <v>1316</v>
      </c>
      <c r="B118" s="99" t="s">
        <v>244</v>
      </c>
      <c r="C118" s="100">
        <v>5.5354630000000002E-2</v>
      </c>
      <c r="D118" s="100"/>
      <c r="E118" s="100">
        <v>17.42821</v>
      </c>
      <c r="F118" s="95">
        <v>2.0915020000000002</v>
      </c>
      <c r="G118" s="101">
        <v>7.7090170000000002</v>
      </c>
      <c r="H118" s="95">
        <v>2.5772020000000002</v>
      </c>
      <c r="I118" s="96" t="s">
        <v>28</v>
      </c>
      <c r="J118" s="96" t="s">
        <v>29</v>
      </c>
      <c r="K118" s="96" t="s">
        <v>30</v>
      </c>
      <c r="L118" s="96" t="s">
        <v>45</v>
      </c>
      <c r="M118" s="96" t="s">
        <v>56</v>
      </c>
      <c r="N118" s="96" t="s">
        <v>52</v>
      </c>
      <c r="O118" s="96" t="s">
        <v>52</v>
      </c>
      <c r="P118" s="96" t="str">
        <f t="shared" si="2"/>
        <v>Winter</v>
      </c>
      <c r="Q118" s="96">
        <v>2019</v>
      </c>
      <c r="R118" s="96" t="s">
        <v>357</v>
      </c>
      <c r="S118" s="102" t="s">
        <v>1312</v>
      </c>
    </row>
    <row r="119" spans="1:19" x14ac:dyDescent="0.25">
      <c r="A119" s="98" t="s">
        <v>1316</v>
      </c>
      <c r="B119" s="99" t="s">
        <v>244</v>
      </c>
      <c r="C119" s="100">
        <v>0.1013319</v>
      </c>
      <c r="D119" s="100"/>
      <c r="E119" s="100">
        <v>22.34545</v>
      </c>
      <c r="F119" s="95">
        <v>1.6854439999999999</v>
      </c>
      <c r="G119" s="101">
        <v>3.5749939999999998</v>
      </c>
      <c r="H119" s="95">
        <v>0.85021179999999996</v>
      </c>
      <c r="I119" s="96" t="s">
        <v>28</v>
      </c>
      <c r="J119" s="96" t="s">
        <v>29</v>
      </c>
      <c r="K119" s="96" t="s">
        <v>30</v>
      </c>
      <c r="L119" s="96" t="s">
        <v>45</v>
      </c>
      <c r="M119" s="96" t="s">
        <v>46</v>
      </c>
      <c r="N119" s="96" t="s">
        <v>52</v>
      </c>
      <c r="O119" s="96" t="s">
        <v>52</v>
      </c>
      <c r="P119" s="96" t="str">
        <f t="shared" si="2"/>
        <v>Winter</v>
      </c>
      <c r="Q119" s="96">
        <v>2020</v>
      </c>
      <c r="R119" s="96" t="s">
        <v>394</v>
      </c>
      <c r="S119" s="102" t="s">
        <v>1312</v>
      </c>
    </row>
    <row r="120" spans="1:19" x14ac:dyDescent="0.25">
      <c r="A120" s="98" t="s">
        <v>1316</v>
      </c>
      <c r="B120" s="99" t="s">
        <v>244</v>
      </c>
      <c r="C120" s="100">
        <v>4.47911E-2</v>
      </c>
      <c r="D120" s="100"/>
      <c r="E120" s="100">
        <v>19.513359999999999</v>
      </c>
      <c r="F120" s="95">
        <v>2.4343170000000001</v>
      </c>
      <c r="G120" s="101">
        <v>10.555977</v>
      </c>
      <c r="H120" s="95">
        <v>3.0163799999999998</v>
      </c>
      <c r="I120" s="96" t="s">
        <v>28</v>
      </c>
      <c r="J120" s="96" t="s">
        <v>29</v>
      </c>
      <c r="K120" s="96" t="s">
        <v>30</v>
      </c>
      <c r="L120" s="96" t="s">
        <v>45</v>
      </c>
      <c r="M120" s="96" t="s">
        <v>56</v>
      </c>
      <c r="N120" s="96" t="s">
        <v>52</v>
      </c>
      <c r="O120" s="96" t="s">
        <v>52</v>
      </c>
      <c r="P120" s="96" t="str">
        <f t="shared" si="2"/>
        <v>Winter</v>
      </c>
      <c r="Q120" s="96">
        <v>2019</v>
      </c>
      <c r="R120" s="96" t="s">
        <v>357</v>
      </c>
      <c r="S120" s="102" t="s">
        <v>1313</v>
      </c>
    </row>
    <row r="121" spans="1:19" x14ac:dyDescent="0.25">
      <c r="A121" s="98" t="s">
        <v>1316</v>
      </c>
      <c r="B121" s="99" t="s">
        <v>244</v>
      </c>
      <c r="C121" s="100">
        <v>8.2763080000000003E-2</v>
      </c>
      <c r="D121" s="100"/>
      <c r="E121" s="100">
        <v>25.018910000000002</v>
      </c>
      <c r="F121" s="95">
        <v>1.9338740000000001</v>
      </c>
      <c r="G121" s="101">
        <v>2.6872539999999998</v>
      </c>
      <c r="H121" s="95">
        <v>0.70882540000000005</v>
      </c>
      <c r="I121" s="96" t="s">
        <v>28</v>
      </c>
      <c r="J121" s="96" t="s">
        <v>29</v>
      </c>
      <c r="K121" s="96" t="s">
        <v>30</v>
      </c>
      <c r="L121" s="96" t="s">
        <v>45</v>
      </c>
      <c r="M121" s="96" t="s">
        <v>46</v>
      </c>
      <c r="N121" s="96" t="s">
        <v>52</v>
      </c>
      <c r="O121" s="96" t="s">
        <v>52</v>
      </c>
      <c r="P121" s="96" t="str">
        <f t="shared" si="2"/>
        <v>Winter</v>
      </c>
      <c r="Q121" s="96">
        <v>2020</v>
      </c>
      <c r="R121" s="96" t="s">
        <v>394</v>
      </c>
      <c r="S121" s="102" t="s">
        <v>1313</v>
      </c>
    </row>
    <row r="122" spans="1:19" x14ac:dyDescent="0.25">
      <c r="A122" s="98" t="s">
        <v>1316</v>
      </c>
      <c r="B122" s="99" t="s">
        <v>244</v>
      </c>
      <c r="C122" s="100">
        <v>4.47911E-2</v>
      </c>
      <c r="D122" s="100"/>
      <c r="E122" s="100">
        <v>19.513359999999999</v>
      </c>
      <c r="F122" s="95">
        <v>2.4343170000000001</v>
      </c>
      <c r="G122" s="101">
        <v>21.356172999999998</v>
      </c>
      <c r="H122" s="95">
        <v>5.4788519999999998</v>
      </c>
      <c r="I122" s="96" t="s">
        <v>28</v>
      </c>
      <c r="J122" s="96" t="s">
        <v>29</v>
      </c>
      <c r="K122" s="96" t="s">
        <v>30</v>
      </c>
      <c r="L122" s="96" t="s">
        <v>45</v>
      </c>
      <c r="M122" s="96" t="s">
        <v>56</v>
      </c>
      <c r="N122" s="96" t="s">
        <v>52</v>
      </c>
      <c r="O122" s="96" t="s">
        <v>52</v>
      </c>
      <c r="P122" s="96" t="str">
        <f t="shared" si="2"/>
        <v>Winter</v>
      </c>
      <c r="Q122" s="96">
        <v>2019</v>
      </c>
      <c r="R122" s="96" t="s">
        <v>357</v>
      </c>
      <c r="S122" s="102" t="s">
        <v>1314</v>
      </c>
    </row>
    <row r="123" spans="1:19" x14ac:dyDescent="0.25">
      <c r="A123" s="98" t="s">
        <v>1316</v>
      </c>
      <c r="B123" s="99" t="s">
        <v>244</v>
      </c>
      <c r="C123" s="100">
        <v>8.2763080000000003E-2</v>
      </c>
      <c r="D123" s="100"/>
      <c r="E123" s="100">
        <v>25.018910000000002</v>
      </c>
      <c r="F123" s="95">
        <v>1.9338740000000001</v>
      </c>
      <c r="G123" s="101">
        <v>3.471727</v>
      </c>
      <c r="H123" s="95">
        <v>0.81070229999999999</v>
      </c>
      <c r="I123" s="96" t="s">
        <v>28</v>
      </c>
      <c r="J123" s="96" t="s">
        <v>29</v>
      </c>
      <c r="K123" s="96" t="s">
        <v>30</v>
      </c>
      <c r="L123" s="96" t="s">
        <v>45</v>
      </c>
      <c r="M123" s="96" t="s">
        <v>46</v>
      </c>
      <c r="N123" s="96" t="s">
        <v>52</v>
      </c>
      <c r="O123" s="96" t="s">
        <v>52</v>
      </c>
      <c r="P123" s="96" t="str">
        <f t="shared" si="2"/>
        <v>Winter</v>
      </c>
      <c r="Q123" s="96">
        <v>2020</v>
      </c>
      <c r="R123" s="96" t="s">
        <v>394</v>
      </c>
      <c r="S123" s="102" t="s">
        <v>1314</v>
      </c>
    </row>
    <row r="124" spans="1:19" x14ac:dyDescent="0.25">
      <c r="A124" s="98" t="s">
        <v>1412</v>
      </c>
      <c r="B124" s="99" t="s">
        <v>244</v>
      </c>
      <c r="C124" s="100">
        <v>0.15</v>
      </c>
      <c r="D124" s="1">
        <v>0.04</v>
      </c>
      <c r="E124" s="100">
        <v>22.25</v>
      </c>
      <c r="F124" s="1">
        <v>8.9</v>
      </c>
      <c r="G124" s="101"/>
      <c r="H124" s="95"/>
      <c r="I124" s="96" t="s">
        <v>28</v>
      </c>
      <c r="J124" s="96" t="s">
        <v>1413</v>
      </c>
      <c r="K124" s="96"/>
      <c r="L124" s="96" t="s">
        <v>80</v>
      </c>
      <c r="M124" s="96" t="s">
        <v>62</v>
      </c>
      <c r="N124" s="96" t="s">
        <v>52</v>
      </c>
      <c r="O124" s="96" t="s">
        <v>52</v>
      </c>
      <c r="P124" s="96" t="str">
        <f t="shared" si="2"/>
        <v>Winter</v>
      </c>
      <c r="Q124" s="96">
        <v>2020</v>
      </c>
      <c r="R124" s="96" t="s">
        <v>631</v>
      </c>
      <c r="S124" s="102"/>
    </row>
    <row r="125" spans="1:19" x14ac:dyDescent="0.25">
      <c r="A125" s="98" t="s">
        <v>1412</v>
      </c>
      <c r="B125" s="99" t="s">
        <v>244</v>
      </c>
      <c r="C125" s="100">
        <v>0.1</v>
      </c>
      <c r="D125" s="1">
        <v>0.03</v>
      </c>
      <c r="E125" s="100">
        <v>28.95</v>
      </c>
      <c r="F125" s="1">
        <v>12.88</v>
      </c>
      <c r="G125" s="101"/>
      <c r="H125" s="95"/>
      <c r="I125" s="96" t="s">
        <v>28</v>
      </c>
      <c r="J125" s="96" t="s">
        <v>1413</v>
      </c>
      <c r="K125" s="96"/>
      <c r="L125" s="96" t="s">
        <v>80</v>
      </c>
      <c r="M125" s="96" t="s">
        <v>62</v>
      </c>
      <c r="N125" s="96" t="s">
        <v>282</v>
      </c>
      <c r="O125" s="96" t="s">
        <v>1109</v>
      </c>
      <c r="P125" s="96" t="s">
        <v>1109</v>
      </c>
      <c r="Q125" s="96">
        <v>2020</v>
      </c>
      <c r="R125" s="96" t="s">
        <v>1411</v>
      </c>
      <c r="S125" s="102"/>
    </row>
    <row r="126" spans="1:19" x14ac:dyDescent="0.25">
      <c r="A126" s="98" t="s">
        <v>274</v>
      </c>
      <c r="B126" s="99" t="s">
        <v>244</v>
      </c>
      <c r="C126" s="100"/>
      <c r="D126" s="100"/>
      <c r="E126" s="100"/>
      <c r="F126" s="100"/>
      <c r="G126" s="101">
        <v>1.17</v>
      </c>
      <c r="H126" s="1">
        <v>0.42</v>
      </c>
      <c r="I126" s="96" t="s">
        <v>28</v>
      </c>
      <c r="J126" s="96" t="s">
        <v>29</v>
      </c>
      <c r="K126" s="96" t="s">
        <v>30</v>
      </c>
      <c r="L126" s="96" t="s">
        <v>45</v>
      </c>
      <c r="M126" s="96" t="s">
        <v>46</v>
      </c>
      <c r="N126" s="96" t="s">
        <v>52</v>
      </c>
      <c r="O126" s="96" t="str">
        <f>IFERROR(FIND("/", N126)&gt;0, N126)</f>
        <v>W</v>
      </c>
      <c r="P126" s="96" t="str">
        <f t="shared" si="2"/>
        <v>Winter</v>
      </c>
      <c r="Q126" s="102">
        <v>2008</v>
      </c>
      <c r="R126" s="96" t="s">
        <v>53</v>
      </c>
      <c r="S126" s="96" t="s">
        <v>279</v>
      </c>
    </row>
    <row r="127" spans="1:19" x14ac:dyDescent="0.25">
      <c r="A127" s="98" t="s">
        <v>274</v>
      </c>
      <c r="B127" s="99" t="s">
        <v>244</v>
      </c>
      <c r="C127" s="100"/>
      <c r="D127" s="100"/>
      <c r="E127" s="100"/>
      <c r="F127" s="100"/>
      <c r="G127" s="101">
        <v>0.26</v>
      </c>
      <c r="H127" s="1">
        <v>0.1</v>
      </c>
      <c r="I127" s="96" t="s">
        <v>28</v>
      </c>
      <c r="J127" s="96" t="s">
        <v>29</v>
      </c>
      <c r="K127" s="96" t="s">
        <v>280</v>
      </c>
      <c r="L127" s="96" t="s">
        <v>80</v>
      </c>
      <c r="M127" s="96" t="s">
        <v>62</v>
      </c>
      <c r="N127" s="96" t="s">
        <v>282</v>
      </c>
      <c r="O127" s="96" t="s">
        <v>1109</v>
      </c>
      <c r="P127" s="96" t="str">
        <f t="shared" si="2"/>
        <v>Multiple/Unk</v>
      </c>
      <c r="Q127" s="102">
        <v>2008</v>
      </c>
      <c r="R127" s="96" t="s">
        <v>283</v>
      </c>
      <c r="S127" s="96" t="s">
        <v>284</v>
      </c>
    </row>
    <row r="128" spans="1:19" x14ac:dyDescent="0.25">
      <c r="A128" s="98" t="s">
        <v>285</v>
      </c>
      <c r="B128" s="99" t="s">
        <v>244</v>
      </c>
      <c r="C128" s="100">
        <v>0.115</v>
      </c>
      <c r="D128" s="100"/>
      <c r="E128" s="100">
        <v>14.63</v>
      </c>
      <c r="F128" s="100"/>
      <c r="G128" s="101">
        <v>9.16</v>
      </c>
      <c r="H128" s="101"/>
      <c r="I128" s="96" t="s">
        <v>132</v>
      </c>
      <c r="J128" s="96" t="s">
        <v>29</v>
      </c>
      <c r="K128" s="96" t="s">
        <v>30</v>
      </c>
      <c r="L128" s="96" t="s">
        <v>290</v>
      </c>
      <c r="M128" s="96" t="s">
        <v>62</v>
      </c>
      <c r="N128" s="96" t="s">
        <v>52</v>
      </c>
      <c r="O128" s="96" t="str">
        <f t="shared" ref="O128:O135" si="4">IFERROR(FIND("/", N128)&gt;0, N128)</f>
        <v>W</v>
      </c>
      <c r="P128" s="96" t="str">
        <f t="shared" si="2"/>
        <v>Winter</v>
      </c>
      <c r="Q128" s="102">
        <v>2013</v>
      </c>
      <c r="R128" s="96" t="s">
        <v>53</v>
      </c>
      <c r="S128" s="96"/>
    </row>
    <row r="129" spans="1:19" x14ac:dyDescent="0.25">
      <c r="A129" s="98" t="s">
        <v>285</v>
      </c>
      <c r="B129" s="99" t="s">
        <v>244</v>
      </c>
      <c r="C129" s="100">
        <v>1.4E-2</v>
      </c>
      <c r="D129" s="100"/>
      <c r="E129" s="100">
        <v>31.45</v>
      </c>
      <c r="F129" s="100"/>
      <c r="G129" s="101">
        <v>9.16</v>
      </c>
      <c r="H129" s="101"/>
      <c r="I129" s="96" t="s">
        <v>140</v>
      </c>
      <c r="J129" s="96" t="s">
        <v>29</v>
      </c>
      <c r="K129" s="96" t="s">
        <v>30</v>
      </c>
      <c r="L129" s="96" t="s">
        <v>290</v>
      </c>
      <c r="M129" s="96" t="s">
        <v>62</v>
      </c>
      <c r="N129" s="96" t="s">
        <v>52</v>
      </c>
      <c r="O129" s="96" t="str">
        <f t="shared" si="4"/>
        <v>W</v>
      </c>
      <c r="P129" s="96" t="str">
        <f t="shared" si="2"/>
        <v>Winter</v>
      </c>
      <c r="Q129" s="102">
        <v>2013</v>
      </c>
      <c r="R129" s="96" t="s">
        <v>53</v>
      </c>
      <c r="S129" s="96"/>
    </row>
    <row r="130" spans="1:19" x14ac:dyDescent="0.25">
      <c r="A130" s="98" t="s">
        <v>285</v>
      </c>
      <c r="B130" s="99" t="s">
        <v>244</v>
      </c>
      <c r="C130" s="100">
        <v>3.5000000000000003E-2</v>
      </c>
      <c r="D130" s="100"/>
      <c r="E130" s="100">
        <v>14.63</v>
      </c>
      <c r="F130" s="100"/>
      <c r="G130" s="101">
        <v>13.62</v>
      </c>
      <c r="H130" s="101"/>
      <c r="I130" s="96" t="s">
        <v>132</v>
      </c>
      <c r="J130" s="96" t="s">
        <v>29</v>
      </c>
      <c r="K130" s="96" t="s">
        <v>30</v>
      </c>
      <c r="L130" s="96" t="s">
        <v>290</v>
      </c>
      <c r="M130" s="96" t="s">
        <v>62</v>
      </c>
      <c r="N130" s="96" t="s">
        <v>64</v>
      </c>
      <c r="O130" s="96" t="str">
        <f t="shared" si="4"/>
        <v>A</v>
      </c>
      <c r="P130" s="96" t="str">
        <f t="shared" si="2"/>
        <v>Autumn</v>
      </c>
      <c r="Q130" s="102">
        <v>2013</v>
      </c>
      <c r="R130" s="96" t="s">
        <v>270</v>
      </c>
      <c r="S130" s="96"/>
    </row>
    <row r="131" spans="1:19" x14ac:dyDescent="0.25">
      <c r="A131" s="98" t="s">
        <v>285</v>
      </c>
      <c r="B131" s="99" t="s">
        <v>244</v>
      </c>
      <c r="C131" s="100">
        <v>4.0000000000000001E-3</v>
      </c>
      <c r="D131" s="100"/>
      <c r="E131" s="100">
        <v>31.45</v>
      </c>
      <c r="F131" s="100"/>
      <c r="G131" s="101">
        <v>13.62</v>
      </c>
      <c r="H131" s="101"/>
      <c r="I131" s="96" t="s">
        <v>140</v>
      </c>
      <c r="J131" s="96" t="s">
        <v>29</v>
      </c>
      <c r="K131" s="96" t="s">
        <v>30</v>
      </c>
      <c r="L131" s="96" t="s">
        <v>290</v>
      </c>
      <c r="M131" s="96" t="s">
        <v>62</v>
      </c>
      <c r="N131" s="96" t="s">
        <v>64</v>
      </c>
      <c r="O131" s="96" t="str">
        <f t="shared" si="4"/>
        <v>A</v>
      </c>
      <c r="P131" s="96" t="str">
        <f t="shared" si="2"/>
        <v>Autumn</v>
      </c>
      <c r="Q131" s="102">
        <v>2013</v>
      </c>
      <c r="R131" s="96" t="s">
        <v>270</v>
      </c>
      <c r="S131" s="96"/>
    </row>
    <row r="132" spans="1:19" x14ac:dyDescent="0.25">
      <c r="A132" s="98" t="s">
        <v>285</v>
      </c>
      <c r="B132" s="99" t="s">
        <v>244</v>
      </c>
      <c r="C132" s="100">
        <v>0.46800000000000003</v>
      </c>
      <c r="D132" s="100"/>
      <c r="E132" s="100">
        <v>6.22</v>
      </c>
      <c r="F132" s="100"/>
      <c r="G132" s="101">
        <v>10.41</v>
      </c>
      <c r="H132" s="101"/>
      <c r="I132" s="96" t="s">
        <v>132</v>
      </c>
      <c r="J132" s="96" t="s">
        <v>29</v>
      </c>
      <c r="K132" s="96" t="s">
        <v>30</v>
      </c>
      <c r="L132" s="96" t="s">
        <v>290</v>
      </c>
      <c r="M132" s="96" t="s">
        <v>62</v>
      </c>
      <c r="N132" s="96" t="s">
        <v>52</v>
      </c>
      <c r="O132" s="96" t="str">
        <f t="shared" si="4"/>
        <v>W</v>
      </c>
      <c r="P132" s="96" t="str">
        <f t="shared" si="2"/>
        <v>Winter</v>
      </c>
      <c r="Q132" s="102">
        <v>2014</v>
      </c>
      <c r="R132" s="96" t="s">
        <v>301</v>
      </c>
      <c r="S132" s="96"/>
    </row>
    <row r="133" spans="1:19" x14ac:dyDescent="0.25">
      <c r="A133" s="98" t="s">
        <v>285</v>
      </c>
      <c r="B133" s="99" t="s">
        <v>244</v>
      </c>
      <c r="C133" s="100">
        <v>8.6999999999999994E-2</v>
      </c>
      <c r="D133" s="100"/>
      <c r="E133" s="100">
        <v>13.37</v>
      </c>
      <c r="F133" s="100"/>
      <c r="G133" s="101">
        <v>10.41</v>
      </c>
      <c r="H133" s="101"/>
      <c r="I133" s="96" t="s">
        <v>140</v>
      </c>
      <c r="J133" s="96" t="s">
        <v>29</v>
      </c>
      <c r="K133" s="96" t="s">
        <v>30</v>
      </c>
      <c r="L133" s="96" t="s">
        <v>290</v>
      </c>
      <c r="M133" s="96" t="s">
        <v>62</v>
      </c>
      <c r="N133" s="96" t="s">
        <v>52</v>
      </c>
      <c r="O133" s="96" t="str">
        <f t="shared" si="4"/>
        <v>W</v>
      </c>
      <c r="P133" s="96" t="str">
        <f t="shared" si="2"/>
        <v>Winter</v>
      </c>
      <c r="Q133" s="102">
        <v>2014</v>
      </c>
      <c r="R133" s="96" t="s">
        <v>301</v>
      </c>
      <c r="S133" s="96"/>
    </row>
    <row r="134" spans="1:19" x14ac:dyDescent="0.25">
      <c r="A134" s="98" t="s">
        <v>285</v>
      </c>
      <c r="B134" s="99" t="s">
        <v>244</v>
      </c>
      <c r="C134" s="100">
        <v>0.19700000000000001</v>
      </c>
      <c r="D134" s="100"/>
      <c r="E134" s="100">
        <v>6.22</v>
      </c>
      <c r="F134" s="100"/>
      <c r="G134" s="101">
        <v>19.96</v>
      </c>
      <c r="H134" s="101"/>
      <c r="I134" s="96" t="s">
        <v>132</v>
      </c>
      <c r="J134" s="96" t="s">
        <v>29</v>
      </c>
      <c r="K134" s="96" t="s">
        <v>30</v>
      </c>
      <c r="L134" s="96" t="s">
        <v>290</v>
      </c>
      <c r="M134" s="96" t="s">
        <v>62</v>
      </c>
      <c r="N134" s="96" t="s">
        <v>52</v>
      </c>
      <c r="O134" s="96" t="str">
        <f t="shared" si="4"/>
        <v>W</v>
      </c>
      <c r="P134" s="96" t="str">
        <f t="shared" si="2"/>
        <v>Winter</v>
      </c>
      <c r="Q134" s="102">
        <v>2014</v>
      </c>
      <c r="R134" s="96" t="s">
        <v>306</v>
      </c>
      <c r="S134" s="96"/>
    </row>
    <row r="135" spans="1:19" x14ac:dyDescent="0.25">
      <c r="A135" s="98" t="s">
        <v>285</v>
      </c>
      <c r="B135" s="99" t="s">
        <v>244</v>
      </c>
      <c r="C135" s="100">
        <v>2.5999999999999999E-2</v>
      </c>
      <c r="D135" s="100"/>
      <c r="E135" s="100">
        <v>13.37</v>
      </c>
      <c r="F135" s="100"/>
      <c r="G135" s="101">
        <v>19.96</v>
      </c>
      <c r="H135" s="101"/>
      <c r="I135" s="96" t="s">
        <v>140</v>
      </c>
      <c r="J135" s="96" t="s">
        <v>29</v>
      </c>
      <c r="K135" s="96" t="s">
        <v>30</v>
      </c>
      <c r="L135" s="96" t="s">
        <v>290</v>
      </c>
      <c r="M135" s="96" t="s">
        <v>62</v>
      </c>
      <c r="N135" s="96" t="s">
        <v>52</v>
      </c>
      <c r="O135" s="96" t="str">
        <f t="shared" si="4"/>
        <v>W</v>
      </c>
      <c r="P135" s="96" t="str">
        <f t="shared" si="2"/>
        <v>Winter</v>
      </c>
      <c r="Q135" s="102">
        <v>2014</v>
      </c>
      <c r="R135" s="96" t="s">
        <v>306</v>
      </c>
      <c r="S135" s="96"/>
    </row>
    <row r="136" spans="1:19" x14ac:dyDescent="0.25">
      <c r="A136" s="98" t="s">
        <v>285</v>
      </c>
      <c r="B136" s="99" t="s">
        <v>244</v>
      </c>
      <c r="C136" s="100">
        <v>0.27</v>
      </c>
      <c r="D136" s="100"/>
      <c r="E136" s="100"/>
      <c r="F136" s="100"/>
      <c r="G136" s="101"/>
      <c r="H136" s="101"/>
      <c r="I136" s="98" t="s">
        <v>28</v>
      </c>
      <c r="J136" s="96" t="s">
        <v>29</v>
      </c>
      <c r="K136" s="98" t="s">
        <v>30</v>
      </c>
      <c r="L136" s="96" t="s">
        <v>290</v>
      </c>
      <c r="M136" s="96" t="s">
        <v>62</v>
      </c>
      <c r="N136" s="96" t="s">
        <v>311</v>
      </c>
      <c r="O136" s="96" t="s">
        <v>1109</v>
      </c>
      <c r="P136" s="96" t="str">
        <f t="shared" si="2"/>
        <v>Multiple/Unk</v>
      </c>
      <c r="Q136" s="102" t="s">
        <v>312</v>
      </c>
      <c r="R136" s="96"/>
      <c r="S136" s="96" t="s">
        <v>313</v>
      </c>
    </row>
    <row r="137" spans="1:19" x14ac:dyDescent="0.25">
      <c r="A137" s="98" t="s">
        <v>285</v>
      </c>
      <c r="B137" s="99" t="s">
        <v>244</v>
      </c>
      <c r="C137" s="100">
        <v>0.28999999999999998</v>
      </c>
      <c r="D137" s="100"/>
      <c r="E137" s="100"/>
      <c r="F137" s="100"/>
      <c r="G137" s="101"/>
      <c r="H137" s="101"/>
      <c r="I137" s="98" t="s">
        <v>28</v>
      </c>
      <c r="J137" s="96" t="s">
        <v>29</v>
      </c>
      <c r="K137" s="98" t="s">
        <v>30</v>
      </c>
      <c r="L137" s="96" t="s">
        <v>290</v>
      </c>
      <c r="M137" s="96" t="s">
        <v>62</v>
      </c>
      <c r="N137" s="96" t="s">
        <v>311</v>
      </c>
      <c r="O137" s="96" t="s">
        <v>1109</v>
      </c>
      <c r="P137" s="96" t="str">
        <f t="shared" si="2"/>
        <v>Multiple/Unk</v>
      </c>
      <c r="Q137" s="102" t="s">
        <v>312</v>
      </c>
      <c r="R137" s="96"/>
      <c r="S137" s="96" t="s">
        <v>313</v>
      </c>
    </row>
    <row r="138" spans="1:19" x14ac:dyDescent="0.25">
      <c r="A138" s="98" t="s">
        <v>285</v>
      </c>
      <c r="B138" s="99" t="s">
        <v>244</v>
      </c>
      <c r="C138" s="100">
        <v>0.01</v>
      </c>
      <c r="D138" s="100"/>
      <c r="E138" s="100"/>
      <c r="F138" s="100"/>
      <c r="G138" s="101"/>
      <c r="H138" s="101"/>
      <c r="I138" s="98" t="s">
        <v>28</v>
      </c>
      <c r="J138" s="96" t="s">
        <v>29</v>
      </c>
      <c r="K138" s="98" t="s">
        <v>30</v>
      </c>
      <c r="L138" s="96" t="s">
        <v>290</v>
      </c>
      <c r="M138" s="96" t="s">
        <v>62</v>
      </c>
      <c r="N138" s="96" t="s">
        <v>311</v>
      </c>
      <c r="O138" s="96" t="s">
        <v>1109</v>
      </c>
      <c r="P138" s="96" t="str">
        <f t="shared" si="2"/>
        <v>Multiple/Unk</v>
      </c>
      <c r="Q138" s="102" t="s">
        <v>312</v>
      </c>
      <c r="R138" s="96"/>
      <c r="S138" s="96" t="s">
        <v>313</v>
      </c>
    </row>
    <row r="139" spans="1:19" x14ac:dyDescent="0.25">
      <c r="A139" s="1" t="s">
        <v>1136</v>
      </c>
      <c r="B139" s="99" t="s">
        <v>244</v>
      </c>
      <c r="C139" s="107">
        <v>0.15659509999999999</v>
      </c>
      <c r="D139" s="107">
        <v>2.4268769999999999E-2</v>
      </c>
      <c r="E139" s="107"/>
      <c r="F139" s="107"/>
      <c r="G139" s="107">
        <v>14.1503806</v>
      </c>
      <c r="H139" s="107">
        <v>1.54376987</v>
      </c>
      <c r="I139" s="2" t="s">
        <v>28</v>
      </c>
      <c r="J139" s="2" t="s">
        <v>29</v>
      </c>
      <c r="K139" s="2" t="s">
        <v>30</v>
      </c>
      <c r="L139" s="96" t="s">
        <v>90</v>
      </c>
      <c r="M139" s="2" t="s">
        <v>56</v>
      </c>
      <c r="N139" s="2" t="s">
        <v>64</v>
      </c>
      <c r="O139" s="2" t="s">
        <v>64</v>
      </c>
      <c r="P139" s="96" t="str">
        <f t="shared" si="2"/>
        <v>Autumn</v>
      </c>
      <c r="Q139" s="4">
        <v>2019</v>
      </c>
      <c r="R139" s="2" t="s">
        <v>269</v>
      </c>
      <c r="S139" s="2" t="s">
        <v>1378</v>
      </c>
    </row>
    <row r="140" spans="1:19" x14ac:dyDescent="0.25">
      <c r="A140" s="1" t="s">
        <v>1136</v>
      </c>
      <c r="B140" s="99" t="s">
        <v>244</v>
      </c>
      <c r="C140" s="107">
        <v>8.9079900000000004E-2</v>
      </c>
      <c r="D140" s="107">
        <v>1.485706E-2</v>
      </c>
      <c r="E140" s="107"/>
      <c r="F140" s="107"/>
      <c r="G140" s="107">
        <v>14.1503806</v>
      </c>
      <c r="H140" s="107">
        <v>1.54376987</v>
      </c>
      <c r="I140" s="2" t="s">
        <v>28</v>
      </c>
      <c r="J140" s="2" t="s">
        <v>29</v>
      </c>
      <c r="K140" s="2" t="s">
        <v>30</v>
      </c>
      <c r="L140" s="96" t="s">
        <v>90</v>
      </c>
      <c r="M140" s="2" t="s">
        <v>56</v>
      </c>
      <c r="N140" s="2" t="s">
        <v>64</v>
      </c>
      <c r="O140" s="2" t="s">
        <v>64</v>
      </c>
      <c r="P140" s="96" t="str">
        <f t="shared" si="2"/>
        <v>Autumn</v>
      </c>
      <c r="Q140" s="4">
        <v>2019</v>
      </c>
      <c r="R140" s="2" t="s">
        <v>65</v>
      </c>
      <c r="S140" s="2" t="s">
        <v>1378</v>
      </c>
    </row>
    <row r="141" spans="1:19" x14ac:dyDescent="0.25">
      <c r="A141" s="1" t="s">
        <v>1136</v>
      </c>
      <c r="B141" s="99" t="s">
        <v>244</v>
      </c>
      <c r="C141" s="107">
        <v>9.1362289999999999E-2</v>
      </c>
      <c r="D141" s="107">
        <v>1.471745E-2</v>
      </c>
      <c r="E141" s="107"/>
      <c r="F141" s="107"/>
      <c r="G141" s="107">
        <v>0.72586543000000003</v>
      </c>
      <c r="H141" s="107">
        <v>0.50439639999999997</v>
      </c>
      <c r="I141" s="2" t="s">
        <v>28</v>
      </c>
      <c r="J141" s="2" t="s">
        <v>29</v>
      </c>
      <c r="K141" s="2" t="s">
        <v>30</v>
      </c>
      <c r="L141" s="96" t="s">
        <v>90</v>
      </c>
      <c r="M141" s="2" t="s">
        <v>56</v>
      </c>
      <c r="N141" s="2" t="s">
        <v>64</v>
      </c>
      <c r="O141" s="2" t="s">
        <v>64</v>
      </c>
      <c r="P141" s="96" t="str">
        <f t="shared" si="2"/>
        <v>Autumn</v>
      </c>
      <c r="Q141" s="4">
        <v>2019</v>
      </c>
      <c r="R141" s="2" t="s">
        <v>270</v>
      </c>
      <c r="S141" s="2" t="s">
        <v>1379</v>
      </c>
    </row>
    <row r="142" spans="1:19" x14ac:dyDescent="0.25">
      <c r="A142" s="1" t="s">
        <v>1136</v>
      </c>
      <c r="B142" s="99" t="s">
        <v>244</v>
      </c>
      <c r="C142" s="107">
        <v>9.8420480000000005E-2</v>
      </c>
      <c r="D142" s="107">
        <v>1.43748E-2</v>
      </c>
      <c r="E142" s="107"/>
      <c r="F142" s="107"/>
      <c r="G142" s="107">
        <v>1.38070728</v>
      </c>
      <c r="H142" s="107">
        <v>0.65264889999999998</v>
      </c>
      <c r="I142" s="2" t="s">
        <v>28</v>
      </c>
      <c r="J142" s="2" t="s">
        <v>29</v>
      </c>
      <c r="K142" s="2" t="s">
        <v>30</v>
      </c>
      <c r="L142" s="96" t="s">
        <v>90</v>
      </c>
      <c r="M142" s="2" t="s">
        <v>56</v>
      </c>
      <c r="N142" s="2" t="s">
        <v>52</v>
      </c>
      <c r="O142" s="2" t="s">
        <v>52</v>
      </c>
      <c r="P142" s="96" t="str">
        <f t="shared" si="2"/>
        <v>Winter</v>
      </c>
      <c r="Q142" s="4">
        <v>2019</v>
      </c>
      <c r="R142" s="2" t="s">
        <v>357</v>
      </c>
      <c r="S142" s="2" t="s">
        <v>1379</v>
      </c>
    </row>
    <row r="143" spans="1:19" x14ac:dyDescent="0.25">
      <c r="A143" s="1" t="s">
        <v>1136</v>
      </c>
      <c r="B143" s="99" t="s">
        <v>244</v>
      </c>
      <c r="C143" s="107">
        <v>9.0961609999999998E-2</v>
      </c>
      <c r="D143" s="107">
        <v>1.474115E-2</v>
      </c>
      <c r="E143" s="107"/>
      <c r="F143" s="107"/>
      <c r="G143" s="107">
        <v>0.77172271999999997</v>
      </c>
      <c r="H143" s="107">
        <v>0.51781440999999995</v>
      </c>
      <c r="I143" s="2" t="s">
        <v>28</v>
      </c>
      <c r="J143" s="2" t="s">
        <v>29</v>
      </c>
      <c r="K143" s="2" t="s">
        <v>30</v>
      </c>
      <c r="L143" s="96" t="s">
        <v>90</v>
      </c>
      <c r="M143" s="2" t="s">
        <v>56</v>
      </c>
      <c r="N143" s="2" t="s">
        <v>54</v>
      </c>
      <c r="O143" s="2" t="s">
        <v>54</v>
      </c>
      <c r="P143" s="96" t="str">
        <f t="shared" si="2"/>
        <v>Spring</v>
      </c>
      <c r="Q143" s="4">
        <v>2019</v>
      </c>
      <c r="R143" s="2" t="s">
        <v>268</v>
      </c>
      <c r="S143" s="2" t="s">
        <v>1379</v>
      </c>
    </row>
    <row r="144" spans="1:19" x14ac:dyDescent="0.25">
      <c r="A144" s="1" t="s">
        <v>1136</v>
      </c>
      <c r="B144" s="99" t="s">
        <v>244</v>
      </c>
      <c r="C144" s="107">
        <v>9.9174020000000002E-2</v>
      </c>
      <c r="D144" s="107">
        <v>1.4348410000000001E-2</v>
      </c>
      <c r="E144" s="107"/>
      <c r="F144" s="107"/>
      <c r="G144" s="107">
        <v>2.9759843400000001</v>
      </c>
      <c r="H144" s="107">
        <v>0.94108453999999997</v>
      </c>
      <c r="I144" s="2" t="s">
        <v>28</v>
      </c>
      <c r="J144" s="2" t="s">
        <v>29</v>
      </c>
      <c r="K144" s="2" t="s">
        <v>30</v>
      </c>
      <c r="L144" s="96" t="s">
        <v>90</v>
      </c>
      <c r="M144" s="2" t="s">
        <v>46</v>
      </c>
      <c r="N144" s="2" t="s">
        <v>49</v>
      </c>
      <c r="O144" s="2" t="s">
        <v>49</v>
      </c>
      <c r="P144" s="96" t="str">
        <f t="shared" si="2"/>
        <v>Summer</v>
      </c>
      <c r="Q144" s="4">
        <v>2020</v>
      </c>
      <c r="R144" s="2" t="s">
        <v>50</v>
      </c>
      <c r="S144" s="2" t="s">
        <v>1379</v>
      </c>
    </row>
    <row r="145" spans="1:19" x14ac:dyDescent="0.25">
      <c r="A145" s="1" t="s">
        <v>1136</v>
      </c>
      <c r="B145" s="99" t="s">
        <v>244</v>
      </c>
      <c r="C145" s="107">
        <v>0.113639</v>
      </c>
      <c r="D145" s="107">
        <v>1.439445E-2</v>
      </c>
      <c r="E145" s="107"/>
      <c r="F145" s="107"/>
      <c r="G145" s="107">
        <v>10.458167</v>
      </c>
      <c r="H145" s="107">
        <v>1.73607691</v>
      </c>
      <c r="I145" s="2" t="s">
        <v>28</v>
      </c>
      <c r="J145" s="2" t="s">
        <v>29</v>
      </c>
      <c r="K145" s="2" t="s">
        <v>30</v>
      </c>
      <c r="L145" s="96" t="s">
        <v>90</v>
      </c>
      <c r="M145" s="2" t="s">
        <v>46</v>
      </c>
      <c r="N145" s="2" t="s">
        <v>52</v>
      </c>
      <c r="O145" s="2" t="s">
        <v>52</v>
      </c>
      <c r="P145" s="96" t="str">
        <f t="shared" si="2"/>
        <v>Winter</v>
      </c>
      <c r="Q145" s="4">
        <v>2020</v>
      </c>
      <c r="R145" s="2" t="s">
        <v>406</v>
      </c>
      <c r="S145" s="2" t="s">
        <v>1379</v>
      </c>
    </row>
    <row r="146" spans="1:19" x14ac:dyDescent="0.25">
      <c r="A146" s="1" t="s">
        <v>1136</v>
      </c>
      <c r="B146" s="99" t="s">
        <v>244</v>
      </c>
      <c r="C146" s="107">
        <v>0.1210244</v>
      </c>
      <c r="D146" s="107">
        <v>1.492044E-2</v>
      </c>
      <c r="E146" s="107"/>
      <c r="F146" s="107"/>
      <c r="G146" s="107">
        <v>12.3925666</v>
      </c>
      <c r="H146" s="107">
        <v>1.8712908100000001</v>
      </c>
      <c r="I146" s="2" t="s">
        <v>28</v>
      </c>
      <c r="J146" s="2" t="s">
        <v>29</v>
      </c>
      <c r="K146" s="2" t="s">
        <v>30</v>
      </c>
      <c r="L146" s="96" t="s">
        <v>90</v>
      </c>
      <c r="M146" s="2" t="s">
        <v>46</v>
      </c>
      <c r="N146" s="2" t="s">
        <v>52</v>
      </c>
      <c r="O146" s="2" t="s">
        <v>52</v>
      </c>
      <c r="P146" s="96" t="str">
        <f t="shared" si="2"/>
        <v>Winter</v>
      </c>
      <c r="Q146" s="4">
        <v>2020</v>
      </c>
      <c r="R146" s="2" t="s">
        <v>394</v>
      </c>
      <c r="S146" s="2" t="s">
        <v>1379</v>
      </c>
    </row>
    <row r="147" spans="1:19" x14ac:dyDescent="0.25">
      <c r="A147" s="1" t="s">
        <v>1136</v>
      </c>
      <c r="B147" s="99" t="s">
        <v>244</v>
      </c>
      <c r="C147" s="107">
        <v>0.13604189999999999</v>
      </c>
      <c r="D147" s="107">
        <v>1.7159000000000001E-2</v>
      </c>
      <c r="E147" s="107"/>
      <c r="F147" s="107"/>
      <c r="G147" s="107">
        <v>11.242202799999999</v>
      </c>
      <c r="H147" s="107">
        <v>1.7300723</v>
      </c>
      <c r="I147" s="2" t="s">
        <v>28</v>
      </c>
      <c r="J147" s="2" t="s">
        <v>29</v>
      </c>
      <c r="K147" s="2" t="s">
        <v>30</v>
      </c>
      <c r="L147" s="96" t="s">
        <v>90</v>
      </c>
      <c r="M147" s="2" t="s">
        <v>46</v>
      </c>
      <c r="N147" s="2" t="s">
        <v>54</v>
      </c>
      <c r="O147" s="2" t="s">
        <v>54</v>
      </c>
      <c r="P147" s="96" t="str">
        <f t="shared" si="2"/>
        <v>Spring</v>
      </c>
      <c r="Q147" s="4">
        <v>2020</v>
      </c>
      <c r="R147" s="2" t="s">
        <v>268</v>
      </c>
      <c r="S147" s="2" t="s">
        <v>1379</v>
      </c>
    </row>
    <row r="148" spans="1:19" x14ac:dyDescent="0.25">
      <c r="A148" s="1" t="s">
        <v>1136</v>
      </c>
      <c r="B148" s="99" t="s">
        <v>244</v>
      </c>
      <c r="C148" s="107">
        <v>0.14720730000000001</v>
      </c>
      <c r="D148" s="107">
        <v>1.974387E-2</v>
      </c>
      <c r="E148" s="107"/>
      <c r="F148" s="107"/>
      <c r="G148" s="107">
        <v>13.038568</v>
      </c>
      <c r="H148" s="107">
        <v>1.85000195</v>
      </c>
      <c r="I148" s="2" t="s">
        <v>28</v>
      </c>
      <c r="J148" s="2" t="s">
        <v>29</v>
      </c>
      <c r="K148" s="2" t="s">
        <v>30</v>
      </c>
      <c r="L148" s="96" t="s">
        <v>90</v>
      </c>
      <c r="M148" s="2" t="s">
        <v>46</v>
      </c>
      <c r="N148" s="2" t="s">
        <v>49</v>
      </c>
      <c r="O148" s="2" t="s">
        <v>49</v>
      </c>
      <c r="P148" s="96" t="str">
        <f t="shared" si="2"/>
        <v>Summer</v>
      </c>
      <c r="Q148" s="4">
        <v>2021</v>
      </c>
      <c r="R148" s="2" t="s">
        <v>50</v>
      </c>
      <c r="S148" s="2" t="s">
        <v>1379</v>
      </c>
    </row>
    <row r="149" spans="1:19" x14ac:dyDescent="0.25">
      <c r="A149" s="1" t="s">
        <v>1136</v>
      </c>
      <c r="B149" s="99" t="s">
        <v>244</v>
      </c>
      <c r="C149" s="107">
        <v>2.7338629999999999E-2</v>
      </c>
      <c r="D149" s="107">
        <v>6.4640679999999999E-3</v>
      </c>
      <c r="E149" s="107"/>
      <c r="F149" s="107"/>
      <c r="G149" s="107">
        <v>25.841207579999999</v>
      </c>
      <c r="H149" s="107">
        <v>5.6522600750000001</v>
      </c>
      <c r="I149" s="2" t="s">
        <v>28</v>
      </c>
      <c r="J149" s="2" t="s">
        <v>29</v>
      </c>
      <c r="K149" s="2" t="s">
        <v>30</v>
      </c>
      <c r="L149" s="96" t="s">
        <v>90</v>
      </c>
      <c r="M149" s="2" t="s">
        <v>56</v>
      </c>
      <c r="N149" s="2" t="s">
        <v>64</v>
      </c>
      <c r="O149" s="2" t="s">
        <v>64</v>
      </c>
      <c r="P149" s="96" t="str">
        <f t="shared" si="2"/>
        <v>Autumn</v>
      </c>
      <c r="Q149" s="4">
        <v>2019</v>
      </c>
      <c r="R149" s="2" t="s">
        <v>269</v>
      </c>
      <c r="S149" s="2" t="s">
        <v>1378</v>
      </c>
    </row>
    <row r="150" spans="1:19" x14ac:dyDescent="0.25">
      <c r="A150" s="1" t="s">
        <v>1136</v>
      </c>
      <c r="B150" s="99" t="s">
        <v>244</v>
      </c>
      <c r="C150" s="107">
        <v>2.7338629999999999E-2</v>
      </c>
      <c r="D150" s="107">
        <v>6.4640679999999999E-3</v>
      </c>
      <c r="E150" s="107"/>
      <c r="F150" s="107"/>
      <c r="G150" s="107">
        <v>25.841207579999999</v>
      </c>
      <c r="H150" s="107">
        <v>5.6522600750000001</v>
      </c>
      <c r="I150" s="2" t="s">
        <v>28</v>
      </c>
      <c r="J150" s="2" t="s">
        <v>29</v>
      </c>
      <c r="K150" s="2" t="s">
        <v>30</v>
      </c>
      <c r="L150" s="96" t="s">
        <v>90</v>
      </c>
      <c r="M150" s="2" t="s">
        <v>56</v>
      </c>
      <c r="N150" s="2" t="s">
        <v>64</v>
      </c>
      <c r="O150" s="2" t="s">
        <v>64</v>
      </c>
      <c r="P150" s="96" t="str">
        <f t="shared" si="2"/>
        <v>Autumn</v>
      </c>
      <c r="Q150" s="4">
        <v>2019</v>
      </c>
      <c r="R150" s="2" t="s">
        <v>65</v>
      </c>
      <c r="S150" s="2" t="s">
        <v>1378</v>
      </c>
    </row>
    <row r="151" spans="1:19" x14ac:dyDescent="0.25">
      <c r="A151" s="1" t="s">
        <v>1136</v>
      </c>
      <c r="B151" s="99" t="s">
        <v>244</v>
      </c>
      <c r="C151" s="107">
        <v>2.8153959999999999E-2</v>
      </c>
      <c r="D151" s="107">
        <v>6.5024430000000001E-3</v>
      </c>
      <c r="E151" s="107"/>
      <c r="F151" s="107"/>
      <c r="G151" s="107">
        <v>0.51455119999999999</v>
      </c>
      <c r="H151" s="107">
        <v>0.77341331599999996</v>
      </c>
      <c r="I151" s="2" t="s">
        <v>28</v>
      </c>
      <c r="J151" s="2" t="s">
        <v>29</v>
      </c>
      <c r="K151" s="2" t="s">
        <v>30</v>
      </c>
      <c r="L151" s="96" t="s">
        <v>90</v>
      </c>
      <c r="M151" s="2" t="s">
        <v>56</v>
      </c>
      <c r="N151" s="2" t="s">
        <v>52</v>
      </c>
      <c r="O151" s="2" t="s">
        <v>52</v>
      </c>
      <c r="P151" s="96" t="str">
        <f t="shared" si="2"/>
        <v>Winter</v>
      </c>
      <c r="Q151" s="4">
        <v>2019</v>
      </c>
      <c r="R151" s="2" t="s">
        <v>357</v>
      </c>
      <c r="S151" s="2" t="s">
        <v>1379</v>
      </c>
    </row>
    <row r="152" spans="1:19" x14ac:dyDescent="0.25">
      <c r="A152" s="1" t="s">
        <v>1136</v>
      </c>
      <c r="B152" s="99" t="s">
        <v>244</v>
      </c>
      <c r="C152" s="107">
        <v>3.1843490000000002E-2</v>
      </c>
      <c r="D152" s="107">
        <v>6.7334860000000003E-3</v>
      </c>
      <c r="E152" s="107"/>
      <c r="F152" s="107"/>
      <c r="G152" s="107">
        <v>0.82132311000000002</v>
      </c>
      <c r="H152" s="107">
        <v>0.81102297499999998</v>
      </c>
      <c r="I152" s="2" t="s">
        <v>28</v>
      </c>
      <c r="J152" s="2" t="s">
        <v>29</v>
      </c>
      <c r="K152" s="2" t="s">
        <v>30</v>
      </c>
      <c r="L152" s="96" t="s">
        <v>90</v>
      </c>
      <c r="M152" s="2" t="s">
        <v>56</v>
      </c>
      <c r="N152" s="2" t="s">
        <v>54</v>
      </c>
      <c r="O152" s="2" t="s">
        <v>54</v>
      </c>
      <c r="P152" s="96" t="str">
        <f t="shared" si="2"/>
        <v>Spring</v>
      </c>
      <c r="Q152" s="4">
        <v>2019</v>
      </c>
      <c r="R152" s="2" t="s">
        <v>268</v>
      </c>
      <c r="S152" s="2" t="s">
        <v>1379</v>
      </c>
    </row>
    <row r="153" spans="1:19" x14ac:dyDescent="0.25">
      <c r="A153" s="1" t="s">
        <v>1136</v>
      </c>
      <c r="B153" s="99" t="s">
        <v>244</v>
      </c>
      <c r="C153" s="107">
        <v>3.6378149999999998E-2</v>
      </c>
      <c r="D153" s="107">
        <v>7.2023809999999999E-3</v>
      </c>
      <c r="E153" s="107"/>
      <c r="F153" s="107"/>
      <c r="G153" s="107">
        <v>1.2905526</v>
      </c>
      <c r="H153" s="107">
        <v>0.90276944000000003</v>
      </c>
      <c r="I153" s="2" t="s">
        <v>28</v>
      </c>
      <c r="J153" s="2" t="s">
        <v>29</v>
      </c>
      <c r="K153" s="2" t="s">
        <v>30</v>
      </c>
      <c r="L153" s="96" t="s">
        <v>90</v>
      </c>
      <c r="M153" s="2" t="s">
        <v>46</v>
      </c>
      <c r="N153" s="2" t="s">
        <v>49</v>
      </c>
      <c r="O153" s="2" t="s">
        <v>49</v>
      </c>
      <c r="P153" s="96" t="str">
        <f t="shared" si="2"/>
        <v>Summer</v>
      </c>
      <c r="Q153" s="4">
        <v>2020</v>
      </c>
      <c r="R153" s="2" t="s">
        <v>50</v>
      </c>
      <c r="S153" s="2" t="s">
        <v>1379</v>
      </c>
    </row>
    <row r="154" spans="1:19" x14ac:dyDescent="0.25">
      <c r="A154" s="1" t="s">
        <v>1136</v>
      </c>
      <c r="B154" s="99" t="s">
        <v>244</v>
      </c>
      <c r="C154" s="107">
        <v>4.0531869999999998E-2</v>
      </c>
      <c r="D154" s="107">
        <v>7.8599900000000007E-3</v>
      </c>
      <c r="E154" s="107"/>
      <c r="F154" s="107"/>
      <c r="G154" s="107">
        <v>4.7084257000000003</v>
      </c>
      <c r="H154" s="107">
        <v>1.6317537200000001</v>
      </c>
      <c r="I154" s="2" t="s">
        <v>28</v>
      </c>
      <c r="J154" s="2" t="s">
        <v>29</v>
      </c>
      <c r="K154" s="2" t="s">
        <v>30</v>
      </c>
      <c r="L154" s="96" t="s">
        <v>90</v>
      </c>
      <c r="M154" s="2" t="s">
        <v>46</v>
      </c>
      <c r="N154" s="2" t="s">
        <v>52</v>
      </c>
      <c r="O154" s="2" t="s">
        <v>52</v>
      </c>
      <c r="P154" s="96" t="str">
        <f t="shared" si="2"/>
        <v>Winter</v>
      </c>
      <c r="Q154" s="4">
        <v>2020</v>
      </c>
      <c r="R154" s="2" t="s">
        <v>406</v>
      </c>
      <c r="S154" s="2" t="s">
        <v>1379</v>
      </c>
    </row>
    <row r="155" spans="1:19" x14ac:dyDescent="0.25">
      <c r="A155" s="1" t="s">
        <v>1136</v>
      </c>
      <c r="B155" s="99" t="s">
        <v>244</v>
      </c>
      <c r="C155" s="107">
        <v>4.487783E-2</v>
      </c>
      <c r="D155" s="107">
        <v>8.7985589999999992E-3</v>
      </c>
      <c r="E155" s="107"/>
      <c r="F155" s="107"/>
      <c r="G155" s="107">
        <v>11.781818550000001</v>
      </c>
      <c r="H155" s="107">
        <v>2.7285858799999998</v>
      </c>
      <c r="I155" s="2" t="s">
        <v>28</v>
      </c>
      <c r="J155" s="2" t="s">
        <v>29</v>
      </c>
      <c r="K155" s="2" t="s">
        <v>30</v>
      </c>
      <c r="L155" s="96" t="s">
        <v>90</v>
      </c>
      <c r="M155" s="2" t="s">
        <v>46</v>
      </c>
      <c r="N155" s="2" t="s">
        <v>52</v>
      </c>
      <c r="O155" s="2" t="s">
        <v>52</v>
      </c>
      <c r="P155" s="96" t="str">
        <f t="shared" si="2"/>
        <v>Winter</v>
      </c>
      <c r="Q155" s="4">
        <v>2020</v>
      </c>
      <c r="R155" s="2" t="s">
        <v>394</v>
      </c>
      <c r="S155" s="2" t="s">
        <v>1379</v>
      </c>
    </row>
    <row r="156" spans="1:19" x14ac:dyDescent="0.25">
      <c r="A156" s="1" t="s">
        <v>1136</v>
      </c>
      <c r="B156" s="99" t="s">
        <v>244</v>
      </c>
      <c r="C156" s="107">
        <v>4.9494740000000002E-2</v>
      </c>
      <c r="D156" s="107">
        <v>1.0063600000000001E-2</v>
      </c>
      <c r="E156" s="107"/>
      <c r="F156" s="107"/>
      <c r="G156" s="107">
        <v>11.75713236</v>
      </c>
      <c r="H156" s="107">
        <v>2.6588607799999999</v>
      </c>
      <c r="I156" s="2" t="s">
        <v>28</v>
      </c>
      <c r="J156" s="2" t="s">
        <v>29</v>
      </c>
      <c r="K156" s="2" t="s">
        <v>30</v>
      </c>
      <c r="L156" s="96" t="s">
        <v>90</v>
      </c>
      <c r="M156" s="2" t="s">
        <v>46</v>
      </c>
      <c r="N156" s="2" t="s">
        <v>54</v>
      </c>
      <c r="O156" s="2" t="s">
        <v>54</v>
      </c>
      <c r="P156" s="96" t="str">
        <f t="shared" si="2"/>
        <v>Spring</v>
      </c>
      <c r="Q156" s="4">
        <v>2020</v>
      </c>
      <c r="R156" s="2" t="s">
        <v>268</v>
      </c>
      <c r="S156" s="2" t="s">
        <v>1379</v>
      </c>
    </row>
    <row r="157" spans="1:19" x14ac:dyDescent="0.25">
      <c r="A157" s="1" t="s">
        <v>1136</v>
      </c>
      <c r="B157" s="99" t="s">
        <v>244</v>
      </c>
      <c r="C157" s="107">
        <v>5.4000909999999999E-2</v>
      </c>
      <c r="D157" s="107">
        <v>1.1533160000000001E-2</v>
      </c>
      <c r="E157" s="107"/>
      <c r="F157" s="107"/>
      <c r="G157" s="107">
        <v>10.97330432</v>
      </c>
      <c r="H157" s="107">
        <v>2.4967176000000002</v>
      </c>
      <c r="I157" s="2" t="s">
        <v>28</v>
      </c>
      <c r="J157" s="2" t="s">
        <v>29</v>
      </c>
      <c r="K157" s="2" t="s">
        <v>30</v>
      </c>
      <c r="L157" s="96" t="s">
        <v>90</v>
      </c>
      <c r="M157" s="2" t="s">
        <v>46</v>
      </c>
      <c r="N157" s="2" t="s">
        <v>49</v>
      </c>
      <c r="O157" s="2" t="s">
        <v>49</v>
      </c>
      <c r="P157" s="96" t="str">
        <f t="shared" si="2"/>
        <v>Summer</v>
      </c>
      <c r="Q157" s="4">
        <v>2021</v>
      </c>
      <c r="R157" s="2" t="s">
        <v>50</v>
      </c>
      <c r="S157" s="2" t="s">
        <v>1379</v>
      </c>
    </row>
    <row r="158" spans="1:19" x14ac:dyDescent="0.25">
      <c r="A158" s="1" t="s">
        <v>1119</v>
      </c>
      <c r="B158" s="99" t="s">
        <v>244</v>
      </c>
      <c r="C158" s="1">
        <v>7.6973609999999998E-2</v>
      </c>
      <c r="D158" s="1">
        <v>2.5252090000000001E-2</v>
      </c>
      <c r="E158" s="105">
        <v>21.119652049999999</v>
      </c>
      <c r="F158" s="105">
        <v>3.37051195</v>
      </c>
      <c r="G158" s="1">
        <v>23.73845322</v>
      </c>
      <c r="H158" s="1">
        <v>5.39715977</v>
      </c>
      <c r="I158" s="2" t="s">
        <v>28</v>
      </c>
      <c r="J158" s="2" t="s">
        <v>29</v>
      </c>
      <c r="K158" s="2"/>
      <c r="L158" s="96" t="s">
        <v>118</v>
      </c>
      <c r="M158" s="96" t="s">
        <v>62</v>
      </c>
      <c r="N158" s="96" t="s">
        <v>49</v>
      </c>
      <c r="O158" s="96" t="s">
        <v>49</v>
      </c>
      <c r="P158" s="96" t="str">
        <f t="shared" si="2"/>
        <v>Summer</v>
      </c>
      <c r="Q158" s="102">
        <v>2018</v>
      </c>
      <c r="R158" s="2" t="s">
        <v>249</v>
      </c>
      <c r="S158" s="2"/>
    </row>
    <row r="159" spans="1:19" x14ac:dyDescent="0.25">
      <c r="A159" s="98" t="s">
        <v>1110</v>
      </c>
      <c r="B159" s="99" t="s">
        <v>244</v>
      </c>
      <c r="C159" s="100">
        <v>4.1000000000000002E-2</v>
      </c>
      <c r="D159" s="1">
        <v>5.0000000000000001E-3</v>
      </c>
      <c r="E159" s="100">
        <v>29.5</v>
      </c>
      <c r="F159" s="1">
        <v>5.4</v>
      </c>
      <c r="G159" s="101">
        <v>5.4</v>
      </c>
      <c r="H159" s="1">
        <v>2</v>
      </c>
      <c r="I159" s="96" t="s">
        <v>28</v>
      </c>
      <c r="J159" s="96" t="s">
        <v>29</v>
      </c>
      <c r="K159" s="96" t="s">
        <v>30</v>
      </c>
      <c r="L159" s="96" t="s">
        <v>45</v>
      </c>
      <c r="M159" s="96" t="s">
        <v>46</v>
      </c>
      <c r="N159" s="96" t="s">
        <v>64</v>
      </c>
      <c r="O159" s="96" t="str">
        <f>IFERROR(FIND("/", N159)&gt;0, N159)</f>
        <v>A</v>
      </c>
      <c r="P159" s="96" t="str">
        <f t="shared" si="2"/>
        <v>Autumn</v>
      </c>
      <c r="Q159" s="102">
        <v>2003</v>
      </c>
      <c r="R159" s="96" t="s">
        <v>316</v>
      </c>
      <c r="S159" s="96"/>
    </row>
    <row r="160" spans="1:19" x14ac:dyDescent="0.25">
      <c r="A160" s="98" t="s">
        <v>1110</v>
      </c>
      <c r="B160" s="99" t="s">
        <v>244</v>
      </c>
      <c r="C160" s="100">
        <v>3.2000000000000001E-2</v>
      </c>
      <c r="D160" s="1">
        <v>5.0000000000000001E-3</v>
      </c>
      <c r="E160" s="100">
        <v>27.8</v>
      </c>
      <c r="F160" s="1">
        <v>4.4000000000000004</v>
      </c>
      <c r="G160" s="101">
        <v>4.9000000000000004</v>
      </c>
      <c r="H160" s="1">
        <v>1.8</v>
      </c>
      <c r="I160" s="96" t="s">
        <v>28</v>
      </c>
      <c r="J160" s="96" t="s">
        <v>29</v>
      </c>
      <c r="K160" s="96" t="s">
        <v>30</v>
      </c>
      <c r="L160" s="96" t="s">
        <v>45</v>
      </c>
      <c r="M160" s="96" t="s">
        <v>46</v>
      </c>
      <c r="N160" s="96" t="s">
        <v>64</v>
      </c>
      <c r="O160" s="96" t="str">
        <f>IFERROR(FIND("/", N160)&gt;0, N160)</f>
        <v>A</v>
      </c>
      <c r="P160" s="96" t="str">
        <f t="shared" si="2"/>
        <v>Autumn</v>
      </c>
      <c r="Q160" s="102">
        <v>2003</v>
      </c>
      <c r="R160" s="96" t="s">
        <v>270</v>
      </c>
      <c r="S160" s="96"/>
    </row>
    <row r="161" spans="1:19" x14ac:dyDescent="0.25">
      <c r="A161" s="98" t="s">
        <v>1110</v>
      </c>
      <c r="B161" s="99" t="s">
        <v>244</v>
      </c>
      <c r="C161" s="100">
        <v>2.3E-2</v>
      </c>
      <c r="D161" s="1">
        <v>3.0000000000000001E-3</v>
      </c>
      <c r="E161" s="100">
        <v>37.4</v>
      </c>
      <c r="F161" s="1">
        <v>4.9000000000000004</v>
      </c>
      <c r="G161" s="101">
        <v>8.6999999999999993</v>
      </c>
      <c r="H161" s="1">
        <v>2.6</v>
      </c>
      <c r="I161" s="96" t="s">
        <v>28</v>
      </c>
      <c r="J161" s="96" t="s">
        <v>29</v>
      </c>
      <c r="K161" s="96" t="s">
        <v>30</v>
      </c>
      <c r="L161" s="96" t="s">
        <v>45</v>
      </c>
      <c r="M161" s="96" t="s">
        <v>317</v>
      </c>
      <c r="N161" s="96" t="s">
        <v>64</v>
      </c>
      <c r="O161" s="96" t="str">
        <f>IFERROR(FIND("/", N161)&gt;0, N161)</f>
        <v>A</v>
      </c>
      <c r="P161" s="96" t="str">
        <f t="shared" si="2"/>
        <v>Autumn</v>
      </c>
      <c r="Q161" s="102">
        <v>2004</v>
      </c>
      <c r="R161" s="96" t="s">
        <v>316</v>
      </c>
      <c r="S161" s="96"/>
    </row>
    <row r="162" spans="1:19" x14ac:dyDescent="0.25">
      <c r="A162" s="98" t="s">
        <v>318</v>
      </c>
      <c r="B162" s="99" t="s">
        <v>244</v>
      </c>
      <c r="C162" s="100"/>
      <c r="D162" s="100"/>
      <c r="E162" s="100">
        <v>8.1416789999999999</v>
      </c>
      <c r="F162" s="100"/>
      <c r="G162" s="101"/>
      <c r="H162" s="101"/>
      <c r="I162" s="96" t="s">
        <v>28</v>
      </c>
      <c r="J162" s="96" t="s">
        <v>133</v>
      </c>
      <c r="K162" s="96"/>
      <c r="L162" s="96" t="s">
        <v>90</v>
      </c>
      <c r="M162" s="96" t="s">
        <v>62</v>
      </c>
      <c r="N162" s="96" t="s">
        <v>100</v>
      </c>
      <c r="O162" s="96" t="s">
        <v>1109</v>
      </c>
      <c r="P162" s="96" t="str">
        <f t="shared" si="2"/>
        <v>Multiple/Unk</v>
      </c>
      <c r="Q162" s="102" t="s">
        <v>321</v>
      </c>
      <c r="R162" s="96" t="s">
        <v>261</v>
      </c>
      <c r="S162" s="96" t="s">
        <v>147</v>
      </c>
    </row>
    <row r="163" spans="1:19" x14ac:dyDescent="0.25">
      <c r="A163" s="98" t="s">
        <v>322</v>
      </c>
      <c r="B163" s="99" t="s">
        <v>244</v>
      </c>
      <c r="C163" s="100"/>
      <c r="D163" s="100"/>
      <c r="E163" s="100">
        <v>21.41741</v>
      </c>
      <c r="F163" s="100"/>
      <c r="G163" s="101">
        <v>2.9</v>
      </c>
      <c r="H163" s="101"/>
      <c r="I163" s="96" t="s">
        <v>28</v>
      </c>
      <c r="J163" s="96" t="s">
        <v>133</v>
      </c>
      <c r="K163" s="96"/>
      <c r="L163" s="96" t="s">
        <v>290</v>
      </c>
      <c r="M163" s="96" t="s">
        <v>62</v>
      </c>
      <c r="N163" s="96" t="s">
        <v>54</v>
      </c>
      <c r="O163" s="96" t="str">
        <f t="shared" ref="O163:O169" si="5">IFERROR(FIND("/", N163)&gt;0, N163)</f>
        <v>Sp</v>
      </c>
      <c r="P163" s="96" t="str">
        <f t="shared" si="2"/>
        <v>Spring</v>
      </c>
      <c r="Q163" s="102">
        <v>1993</v>
      </c>
      <c r="R163" s="96" t="s">
        <v>170</v>
      </c>
      <c r="S163" s="96"/>
    </row>
    <row r="164" spans="1:19" x14ac:dyDescent="0.25">
      <c r="A164" s="98" t="s">
        <v>165</v>
      </c>
      <c r="B164" s="99" t="s">
        <v>244</v>
      </c>
      <c r="C164" s="100"/>
      <c r="D164" s="100"/>
      <c r="E164" s="100">
        <v>9.6754114312064239</v>
      </c>
      <c r="F164" s="124">
        <v>1.2536781955286416</v>
      </c>
      <c r="G164" s="101"/>
      <c r="H164" s="101"/>
      <c r="I164" s="96" t="s">
        <v>140</v>
      </c>
      <c r="J164" s="96" t="s">
        <v>133</v>
      </c>
      <c r="K164" s="96"/>
      <c r="L164" s="96" t="s">
        <v>80</v>
      </c>
      <c r="M164" s="96" t="s">
        <v>62</v>
      </c>
      <c r="N164" s="96" t="s">
        <v>54</v>
      </c>
      <c r="O164" s="96" t="str">
        <f t="shared" si="5"/>
        <v>Sp</v>
      </c>
      <c r="P164" s="96" t="str">
        <f t="shared" si="2"/>
        <v>Spring</v>
      </c>
      <c r="Q164" s="102">
        <v>2016</v>
      </c>
      <c r="R164" s="96" t="s">
        <v>170</v>
      </c>
      <c r="S164" s="96" t="s">
        <v>325</v>
      </c>
    </row>
    <row r="165" spans="1:19" x14ac:dyDescent="0.25">
      <c r="A165" s="98" t="s">
        <v>165</v>
      </c>
      <c r="B165" s="99" t="s">
        <v>244</v>
      </c>
      <c r="C165" s="100"/>
      <c r="D165" s="100"/>
      <c r="E165" s="100">
        <v>10.376427737102857</v>
      </c>
      <c r="F165" s="124">
        <v>0.55250920400036507</v>
      </c>
      <c r="G165" s="101"/>
      <c r="H165" s="101"/>
      <c r="I165" s="96" t="s">
        <v>132</v>
      </c>
      <c r="J165" s="96" t="s">
        <v>133</v>
      </c>
      <c r="K165" s="96"/>
      <c r="L165" s="96" t="s">
        <v>80</v>
      </c>
      <c r="M165" s="96" t="s">
        <v>62</v>
      </c>
      <c r="N165" s="96" t="s">
        <v>54</v>
      </c>
      <c r="O165" s="96" t="str">
        <f t="shared" si="5"/>
        <v>Sp</v>
      </c>
      <c r="P165" s="96" t="str">
        <f t="shared" si="2"/>
        <v>Spring</v>
      </c>
      <c r="Q165" s="102">
        <v>2016</v>
      </c>
      <c r="R165" s="96" t="s">
        <v>170</v>
      </c>
      <c r="S165" s="96" t="s">
        <v>327</v>
      </c>
    </row>
    <row r="166" spans="1:19" x14ac:dyDescent="0.25">
      <c r="A166" s="98" t="s">
        <v>328</v>
      </c>
      <c r="B166" s="99" t="s">
        <v>244</v>
      </c>
      <c r="C166" s="100"/>
      <c r="D166" s="100"/>
      <c r="E166" s="100">
        <v>9.1099530000000009</v>
      </c>
      <c r="F166" s="1"/>
      <c r="G166" s="101">
        <v>6.52</v>
      </c>
      <c r="H166" s="101"/>
      <c r="I166" s="96" t="s">
        <v>28</v>
      </c>
      <c r="J166" s="96" t="s">
        <v>133</v>
      </c>
      <c r="K166" s="96"/>
      <c r="L166" s="96" t="s">
        <v>90</v>
      </c>
      <c r="M166" s="96" t="s">
        <v>62</v>
      </c>
      <c r="N166" s="96" t="s">
        <v>49</v>
      </c>
      <c r="O166" s="96" t="str">
        <f t="shared" si="5"/>
        <v>Su</v>
      </c>
      <c r="P166" s="96" t="str">
        <f t="shared" si="2"/>
        <v>Summer</v>
      </c>
      <c r="Q166" s="102"/>
      <c r="R166" s="96" t="s">
        <v>272</v>
      </c>
      <c r="S166" s="96"/>
    </row>
    <row r="167" spans="1:19" x14ac:dyDescent="0.25">
      <c r="A167" s="98" t="s">
        <v>328</v>
      </c>
      <c r="B167" s="99" t="s">
        <v>244</v>
      </c>
      <c r="C167" s="100"/>
      <c r="D167" s="100"/>
      <c r="E167" s="100">
        <v>11.07987</v>
      </c>
      <c r="F167" s="1"/>
      <c r="G167" s="101" t="s">
        <v>331</v>
      </c>
      <c r="H167" s="101"/>
      <c r="I167" s="96" t="s">
        <v>28</v>
      </c>
      <c r="J167" s="96" t="s">
        <v>133</v>
      </c>
      <c r="K167" s="96"/>
      <c r="L167" s="96" t="s">
        <v>90</v>
      </c>
      <c r="M167" s="96" t="s">
        <v>62</v>
      </c>
      <c r="N167" s="96" t="s">
        <v>49</v>
      </c>
      <c r="O167" s="96" t="str">
        <f t="shared" si="5"/>
        <v>Su</v>
      </c>
      <c r="P167" s="96" t="str">
        <f t="shared" si="2"/>
        <v>Summer</v>
      </c>
      <c r="Q167" s="102"/>
      <c r="R167" s="96" t="s">
        <v>226</v>
      </c>
      <c r="S167" s="96"/>
    </row>
    <row r="168" spans="1:19" x14ac:dyDescent="0.25">
      <c r="A168" s="98" t="s">
        <v>333</v>
      </c>
      <c r="B168" s="99" t="s">
        <v>244</v>
      </c>
      <c r="C168" s="100"/>
      <c r="D168" s="100"/>
      <c r="E168" s="100">
        <v>16.64</v>
      </c>
      <c r="F168" s="1">
        <v>1.08</v>
      </c>
      <c r="G168" s="101" t="s">
        <v>335</v>
      </c>
      <c r="H168" s="101"/>
      <c r="I168" s="96" t="s">
        <v>28</v>
      </c>
      <c r="J168" s="96" t="s">
        <v>133</v>
      </c>
      <c r="K168" s="96"/>
      <c r="L168" s="96" t="s">
        <v>90</v>
      </c>
      <c r="M168" s="96" t="s">
        <v>62</v>
      </c>
      <c r="N168" s="96" t="s">
        <v>49</v>
      </c>
      <c r="O168" s="96" t="str">
        <f t="shared" si="5"/>
        <v>Su</v>
      </c>
      <c r="P168" s="96" t="str">
        <f t="shared" si="2"/>
        <v>Summer</v>
      </c>
      <c r="Q168" s="102" t="s">
        <v>338</v>
      </c>
      <c r="R168" s="96" t="s">
        <v>128</v>
      </c>
      <c r="S168" s="96" t="s">
        <v>339</v>
      </c>
    </row>
    <row r="169" spans="1:19" x14ac:dyDescent="0.25">
      <c r="A169" s="98" t="s">
        <v>340</v>
      </c>
      <c r="B169" s="99" t="s">
        <v>244</v>
      </c>
      <c r="C169" s="100"/>
      <c r="D169" s="100"/>
      <c r="E169" s="100">
        <v>23.085640000000001</v>
      </c>
      <c r="F169" s="100"/>
      <c r="G169" s="101">
        <v>6.2</v>
      </c>
      <c r="H169" s="101"/>
      <c r="I169" s="96" t="s">
        <v>28</v>
      </c>
      <c r="J169" s="96" t="s">
        <v>133</v>
      </c>
      <c r="K169" s="96"/>
      <c r="L169" s="96" t="s">
        <v>90</v>
      </c>
      <c r="M169" s="96" t="s">
        <v>62</v>
      </c>
      <c r="N169" s="96" t="s">
        <v>49</v>
      </c>
      <c r="O169" s="96" t="str">
        <f t="shared" si="5"/>
        <v>Su</v>
      </c>
      <c r="P169" s="96" t="str">
        <f t="shared" si="2"/>
        <v>Summer</v>
      </c>
      <c r="Q169" s="102" t="s">
        <v>343</v>
      </c>
      <c r="R169" s="96" t="s">
        <v>344</v>
      </c>
      <c r="S169" s="96"/>
    </row>
    <row r="170" spans="1:19" x14ac:dyDescent="0.25">
      <c r="A170" s="98" t="s">
        <v>345</v>
      </c>
      <c r="B170" s="99" t="s">
        <v>244</v>
      </c>
      <c r="C170" s="100"/>
      <c r="D170" s="100"/>
      <c r="E170" s="100">
        <v>18.849350000000001</v>
      </c>
      <c r="F170" s="100"/>
      <c r="G170" s="101"/>
      <c r="H170" s="101"/>
      <c r="I170" s="96" t="s">
        <v>28</v>
      </c>
      <c r="J170" s="96" t="s">
        <v>133</v>
      </c>
      <c r="K170" s="96"/>
      <c r="L170" s="96" t="s">
        <v>90</v>
      </c>
      <c r="M170" s="96" t="s">
        <v>62</v>
      </c>
      <c r="N170" s="96" t="s">
        <v>136</v>
      </c>
      <c r="O170" s="96" t="s">
        <v>1109</v>
      </c>
      <c r="P170" s="96" t="str">
        <f t="shared" si="2"/>
        <v>Multiple/Unk</v>
      </c>
      <c r="Q170" s="102" t="s">
        <v>348</v>
      </c>
      <c r="R170" s="96" t="s">
        <v>349</v>
      </c>
      <c r="S170" s="96"/>
    </row>
    <row r="171" spans="1:19" x14ac:dyDescent="0.25">
      <c r="A171" s="98" t="s">
        <v>351</v>
      </c>
      <c r="B171" s="99" t="s">
        <v>244</v>
      </c>
      <c r="C171" s="100"/>
      <c r="D171" s="100"/>
      <c r="E171" s="100">
        <v>11.51407</v>
      </c>
      <c r="F171" s="100"/>
      <c r="G171" s="101" t="s">
        <v>352</v>
      </c>
      <c r="H171" s="101"/>
      <c r="I171" s="96" t="s">
        <v>28</v>
      </c>
      <c r="J171" s="96" t="s">
        <v>133</v>
      </c>
      <c r="K171" s="96"/>
      <c r="L171" s="96" t="s">
        <v>353</v>
      </c>
      <c r="M171" s="96" t="s">
        <v>62</v>
      </c>
      <c r="N171" s="96" t="s">
        <v>136</v>
      </c>
      <c r="O171" s="96" t="s">
        <v>1109</v>
      </c>
      <c r="P171" s="96" t="str">
        <f t="shared" si="2"/>
        <v>Multiple/Unk</v>
      </c>
      <c r="Q171" s="102">
        <v>2005</v>
      </c>
      <c r="R171" s="96" t="s">
        <v>355</v>
      </c>
      <c r="S171" s="96"/>
    </row>
    <row r="172" spans="1:19" x14ac:dyDescent="0.25">
      <c r="A172" s="98" t="s">
        <v>285</v>
      </c>
      <c r="B172" s="99" t="s">
        <v>244</v>
      </c>
      <c r="C172" s="100"/>
      <c r="D172" s="100"/>
      <c r="E172" s="100">
        <v>34.923912970399606</v>
      </c>
      <c r="F172" s="100"/>
      <c r="G172" s="101"/>
      <c r="H172" s="101"/>
      <c r="I172" s="96" t="s">
        <v>140</v>
      </c>
      <c r="J172" s="96" t="s">
        <v>133</v>
      </c>
      <c r="K172" s="96"/>
      <c r="L172" s="96" t="s">
        <v>290</v>
      </c>
      <c r="M172" s="96" t="s">
        <v>62</v>
      </c>
      <c r="N172" s="96" t="s">
        <v>52</v>
      </c>
      <c r="O172" s="96" t="str">
        <f t="shared" ref="O172:O177" si="6">IFERROR(FIND("/", N172)&gt;0, N172)</f>
        <v>W</v>
      </c>
      <c r="P172" s="96" t="str">
        <f t="shared" si="2"/>
        <v>Winter</v>
      </c>
      <c r="Q172" s="102">
        <v>2013</v>
      </c>
      <c r="R172" s="96" t="s">
        <v>53</v>
      </c>
      <c r="S172" s="96" t="s">
        <v>147</v>
      </c>
    </row>
    <row r="173" spans="1:19" x14ac:dyDescent="0.25">
      <c r="A173" s="98" t="s">
        <v>285</v>
      </c>
      <c r="B173" s="99" t="s">
        <v>244</v>
      </c>
      <c r="C173" s="100"/>
      <c r="D173" s="100"/>
      <c r="E173" s="100">
        <v>27.920143537309706</v>
      </c>
      <c r="F173" s="100"/>
      <c r="G173" s="101"/>
      <c r="H173" s="101"/>
      <c r="I173" s="96" t="s">
        <v>132</v>
      </c>
      <c r="J173" s="96" t="s">
        <v>133</v>
      </c>
      <c r="K173" s="96"/>
      <c r="L173" s="96" t="s">
        <v>290</v>
      </c>
      <c r="M173" s="96" t="s">
        <v>62</v>
      </c>
      <c r="N173" s="96" t="s">
        <v>52</v>
      </c>
      <c r="O173" s="96" t="str">
        <f t="shared" si="6"/>
        <v>W</v>
      </c>
      <c r="P173" s="96" t="str">
        <f t="shared" si="2"/>
        <v>Winter</v>
      </c>
      <c r="Q173" s="102">
        <v>2013</v>
      </c>
      <c r="R173" s="96" t="s">
        <v>53</v>
      </c>
      <c r="S173" s="96" t="s">
        <v>147</v>
      </c>
    </row>
    <row r="174" spans="1:19" x14ac:dyDescent="0.25">
      <c r="A174" s="98" t="s">
        <v>285</v>
      </c>
      <c r="B174" s="99" t="s">
        <v>244</v>
      </c>
      <c r="C174" s="100"/>
      <c r="D174" s="100"/>
      <c r="E174" s="100">
        <v>21.724709739152672</v>
      </c>
      <c r="F174" s="100"/>
      <c r="G174" s="101"/>
      <c r="H174" s="101"/>
      <c r="I174" s="96" t="s">
        <v>140</v>
      </c>
      <c r="J174" s="96" t="s">
        <v>133</v>
      </c>
      <c r="K174" s="96"/>
      <c r="L174" s="96" t="s">
        <v>290</v>
      </c>
      <c r="M174" s="96" t="s">
        <v>62</v>
      </c>
      <c r="N174" s="96" t="s">
        <v>52</v>
      </c>
      <c r="O174" s="96" t="str">
        <f t="shared" si="6"/>
        <v>W</v>
      </c>
      <c r="P174" s="96" t="str">
        <f t="shared" si="2"/>
        <v>Winter</v>
      </c>
      <c r="Q174" s="102">
        <v>2013</v>
      </c>
      <c r="R174" s="96" t="s">
        <v>357</v>
      </c>
      <c r="S174" s="96" t="s">
        <v>147</v>
      </c>
    </row>
    <row r="175" spans="1:19" x14ac:dyDescent="0.25">
      <c r="A175" s="98" t="s">
        <v>285</v>
      </c>
      <c r="B175" s="99" t="s">
        <v>244</v>
      </c>
      <c r="C175" s="100"/>
      <c r="D175" s="100"/>
      <c r="E175" s="100">
        <v>24.802072570393868</v>
      </c>
      <c r="F175" s="100"/>
      <c r="G175" s="101"/>
      <c r="H175" s="101"/>
      <c r="I175" s="96" t="s">
        <v>132</v>
      </c>
      <c r="J175" s="96" t="s">
        <v>133</v>
      </c>
      <c r="K175" s="96"/>
      <c r="L175" s="96" t="s">
        <v>290</v>
      </c>
      <c r="M175" s="96" t="s">
        <v>62</v>
      </c>
      <c r="N175" s="96" t="s">
        <v>52</v>
      </c>
      <c r="O175" s="96" t="str">
        <f t="shared" si="6"/>
        <v>W</v>
      </c>
      <c r="P175" s="96" t="str">
        <f t="shared" si="2"/>
        <v>Winter</v>
      </c>
      <c r="Q175" s="102">
        <v>2013</v>
      </c>
      <c r="R175" s="96" t="s">
        <v>357</v>
      </c>
      <c r="S175" s="96" t="s">
        <v>147</v>
      </c>
    </row>
    <row r="176" spans="1:19" x14ac:dyDescent="0.25">
      <c r="A176" s="98" t="s">
        <v>358</v>
      </c>
      <c r="B176" s="99" t="s">
        <v>244</v>
      </c>
      <c r="C176" s="100"/>
      <c r="D176" s="100"/>
      <c r="E176" s="100">
        <v>70.715999999999994</v>
      </c>
      <c r="F176" s="100"/>
      <c r="G176" s="101"/>
      <c r="H176" s="101"/>
      <c r="I176" s="96" t="s">
        <v>140</v>
      </c>
      <c r="J176" s="96" t="s">
        <v>133</v>
      </c>
      <c r="K176" s="96"/>
      <c r="L176" s="96" t="s">
        <v>194</v>
      </c>
      <c r="M176" s="96" t="s">
        <v>56</v>
      </c>
      <c r="N176" s="96" t="s">
        <v>64</v>
      </c>
      <c r="O176" s="96" t="str">
        <f t="shared" si="6"/>
        <v>A</v>
      </c>
      <c r="P176" s="96" t="str">
        <f t="shared" si="2"/>
        <v>Autumn</v>
      </c>
      <c r="Q176" s="102">
        <v>2000</v>
      </c>
      <c r="R176" s="96" t="s">
        <v>269</v>
      </c>
      <c r="S176" s="96" t="s">
        <v>361</v>
      </c>
    </row>
    <row r="177" spans="1:19" x14ac:dyDescent="0.25">
      <c r="A177" s="98" t="s">
        <v>358</v>
      </c>
      <c r="B177" s="99" t="s">
        <v>244</v>
      </c>
      <c r="C177" s="100"/>
      <c r="D177" s="100"/>
      <c r="E177" s="100">
        <v>11.965999999999999</v>
      </c>
      <c r="F177" s="100"/>
      <c r="G177" s="101"/>
      <c r="H177" s="101"/>
      <c r="I177" s="96" t="s">
        <v>132</v>
      </c>
      <c r="J177" s="96" t="s">
        <v>133</v>
      </c>
      <c r="K177" s="96"/>
      <c r="L177" s="96" t="s">
        <v>194</v>
      </c>
      <c r="M177" s="96" t="s">
        <v>56</v>
      </c>
      <c r="N177" s="96" t="s">
        <v>64</v>
      </c>
      <c r="O177" s="96" t="str">
        <f t="shared" si="6"/>
        <v>A</v>
      </c>
      <c r="P177" s="96" t="str">
        <f t="shared" si="2"/>
        <v>Autumn</v>
      </c>
      <c r="Q177" s="102">
        <v>2000</v>
      </c>
      <c r="R177" s="96" t="s">
        <v>269</v>
      </c>
      <c r="S177" s="96" t="s">
        <v>362</v>
      </c>
    </row>
    <row r="178" spans="1:19" x14ac:dyDescent="0.25">
      <c r="A178" s="98" t="s">
        <v>364</v>
      </c>
      <c r="B178" s="99" t="s">
        <v>363</v>
      </c>
      <c r="C178" s="100"/>
      <c r="D178" s="100"/>
      <c r="E178" s="100">
        <v>55.36</v>
      </c>
      <c r="F178" s="100"/>
      <c r="G178" s="101"/>
      <c r="H178" s="101"/>
      <c r="I178" s="96" t="s">
        <v>140</v>
      </c>
      <c r="J178" s="96" t="s">
        <v>133</v>
      </c>
      <c r="K178" s="96"/>
      <c r="L178" s="96" t="s">
        <v>87</v>
      </c>
      <c r="M178" s="96" t="s">
        <v>62</v>
      </c>
      <c r="N178" s="96" t="s">
        <v>282</v>
      </c>
      <c r="O178" s="96" t="s">
        <v>1109</v>
      </c>
      <c r="P178" s="96" t="str">
        <f t="shared" si="2"/>
        <v>Multiple/Unk</v>
      </c>
      <c r="Q178" s="102">
        <v>1996</v>
      </c>
      <c r="R178" s="96" t="s">
        <v>368</v>
      </c>
      <c r="S178" s="96" t="s">
        <v>369</v>
      </c>
    </row>
    <row r="179" spans="1:19" x14ac:dyDescent="0.25">
      <c r="A179" s="98" t="s">
        <v>364</v>
      </c>
      <c r="B179" s="99" t="s">
        <v>363</v>
      </c>
      <c r="C179" s="100"/>
      <c r="D179" s="100"/>
      <c r="E179" s="100">
        <v>52.16</v>
      </c>
      <c r="F179" s="100"/>
      <c r="G179" s="101"/>
      <c r="H179" s="101"/>
      <c r="I179" s="96" t="s">
        <v>132</v>
      </c>
      <c r="J179" s="96" t="s">
        <v>133</v>
      </c>
      <c r="K179" s="96"/>
      <c r="L179" s="96" t="s">
        <v>87</v>
      </c>
      <c r="M179" s="96" t="s">
        <v>62</v>
      </c>
      <c r="N179" s="96" t="s">
        <v>282</v>
      </c>
      <c r="O179" s="96" t="s">
        <v>1109</v>
      </c>
      <c r="P179" s="96" t="str">
        <f t="shared" si="2"/>
        <v>Multiple/Unk</v>
      </c>
      <c r="Q179" s="102">
        <v>1996</v>
      </c>
      <c r="R179" s="96" t="s">
        <v>368</v>
      </c>
      <c r="S179" s="96" t="s">
        <v>370</v>
      </c>
    </row>
    <row r="180" spans="1:19" x14ac:dyDescent="0.25">
      <c r="A180" s="98" t="s">
        <v>165</v>
      </c>
      <c r="B180" s="99" t="s">
        <v>363</v>
      </c>
      <c r="C180" s="100"/>
      <c r="D180" s="100"/>
      <c r="E180" s="100">
        <v>15.366236160447519</v>
      </c>
      <c r="F180" s="100"/>
      <c r="G180" s="101"/>
      <c r="H180" s="101"/>
      <c r="I180" s="96" t="s">
        <v>140</v>
      </c>
      <c r="J180" s="96" t="s">
        <v>133</v>
      </c>
      <c r="K180" s="96"/>
      <c r="L180" s="96" t="s">
        <v>80</v>
      </c>
      <c r="M180" s="96" t="s">
        <v>62</v>
      </c>
      <c r="N180" s="96" t="s">
        <v>54</v>
      </c>
      <c r="O180" s="96" t="str">
        <f>IFERROR(FIND("/", N180)&gt;0, N180)</f>
        <v>Sp</v>
      </c>
      <c r="P180" s="96" t="str">
        <f t="shared" si="2"/>
        <v>Spring</v>
      </c>
      <c r="Q180" s="102">
        <v>2016</v>
      </c>
      <c r="R180" s="96" t="s">
        <v>170</v>
      </c>
      <c r="S180" s="96" t="s">
        <v>372</v>
      </c>
    </row>
    <row r="181" spans="1:19" x14ac:dyDescent="0.25">
      <c r="A181" s="98" t="s">
        <v>165</v>
      </c>
      <c r="B181" s="99" t="s">
        <v>363</v>
      </c>
      <c r="C181" s="100"/>
      <c r="D181" s="100"/>
      <c r="E181" s="100">
        <v>14.042795675460992</v>
      </c>
      <c r="F181" s="100"/>
      <c r="G181" s="101"/>
      <c r="H181" s="101"/>
      <c r="I181" s="96" t="s">
        <v>132</v>
      </c>
      <c r="J181" s="96" t="s">
        <v>133</v>
      </c>
      <c r="K181" s="96"/>
      <c r="L181" s="96" t="s">
        <v>80</v>
      </c>
      <c r="M181" s="96" t="s">
        <v>62</v>
      </c>
      <c r="N181" s="96" t="s">
        <v>54</v>
      </c>
      <c r="O181" s="96" t="str">
        <f>IFERROR(FIND("/", N181)&gt;0, N181)</f>
        <v>Sp</v>
      </c>
      <c r="P181" s="96" t="str">
        <f t="shared" si="2"/>
        <v>Spring</v>
      </c>
      <c r="Q181" s="102">
        <v>2016</v>
      </c>
      <c r="R181" s="96" t="s">
        <v>170</v>
      </c>
      <c r="S181" s="96" t="s">
        <v>373</v>
      </c>
    </row>
    <row r="182" spans="1:19" x14ac:dyDescent="0.25">
      <c r="A182" s="98" t="s">
        <v>333</v>
      </c>
      <c r="B182" s="99" t="s">
        <v>363</v>
      </c>
      <c r="C182" s="100"/>
      <c r="D182" s="100"/>
      <c r="E182" s="100">
        <v>31.57</v>
      </c>
      <c r="F182" s="100"/>
      <c r="G182" s="101"/>
      <c r="H182" s="101"/>
      <c r="I182" s="96" t="s">
        <v>28</v>
      </c>
      <c r="J182" s="96" t="s">
        <v>133</v>
      </c>
      <c r="K182" s="96"/>
      <c r="L182" s="96" t="s">
        <v>90</v>
      </c>
      <c r="M182" s="96" t="s">
        <v>62</v>
      </c>
      <c r="N182" s="96" t="s">
        <v>49</v>
      </c>
      <c r="O182" s="96" t="str">
        <f>IFERROR(FIND("/", N182)&gt;0, N182)</f>
        <v>Su</v>
      </c>
      <c r="P182" s="96" t="str">
        <f t="shared" si="2"/>
        <v>Summer</v>
      </c>
      <c r="Q182" s="102" t="s">
        <v>338</v>
      </c>
      <c r="R182" s="96" t="s">
        <v>344</v>
      </c>
      <c r="S182" s="96" t="s">
        <v>377</v>
      </c>
    </row>
    <row r="183" spans="1:19" x14ac:dyDescent="0.25">
      <c r="A183" s="98" t="s">
        <v>378</v>
      </c>
      <c r="B183" s="99" t="s">
        <v>363</v>
      </c>
      <c r="C183" s="100"/>
      <c r="D183" s="100"/>
      <c r="E183" s="100">
        <v>25.23</v>
      </c>
      <c r="F183" s="100"/>
      <c r="G183" s="101"/>
      <c r="H183" s="101"/>
      <c r="I183" s="96" t="s">
        <v>28</v>
      </c>
      <c r="J183" s="96" t="s">
        <v>133</v>
      </c>
      <c r="K183" s="96"/>
      <c r="L183" s="96" t="s">
        <v>90</v>
      </c>
      <c r="M183" s="96" t="s">
        <v>62</v>
      </c>
      <c r="N183" s="96" t="s">
        <v>49</v>
      </c>
      <c r="O183" s="96" t="str">
        <f>IFERROR(FIND("/", N183)&gt;0, N183)</f>
        <v>Su</v>
      </c>
      <c r="P183" s="96" t="str">
        <f t="shared" si="2"/>
        <v>Summer</v>
      </c>
      <c r="Q183" s="102">
        <v>1978</v>
      </c>
      <c r="R183" s="96" t="s">
        <v>226</v>
      </c>
      <c r="S183" s="96" t="s">
        <v>382</v>
      </c>
    </row>
    <row r="184" spans="1:19" x14ac:dyDescent="0.25">
      <c r="A184" s="98" t="s">
        <v>385</v>
      </c>
      <c r="B184" s="98" t="s">
        <v>383</v>
      </c>
      <c r="C184" s="100">
        <v>0.05</v>
      </c>
      <c r="D184" s="1">
        <v>3.5000000000000003E-2</v>
      </c>
      <c r="E184" s="100">
        <v>13.99</v>
      </c>
      <c r="F184" s="100"/>
      <c r="G184" s="101">
        <v>2.9</v>
      </c>
      <c r="H184" s="101"/>
      <c r="I184" s="96" t="s">
        <v>28</v>
      </c>
      <c r="J184" s="96" t="s">
        <v>29</v>
      </c>
      <c r="K184" s="96" t="s">
        <v>30</v>
      </c>
      <c r="L184" s="96" t="s">
        <v>90</v>
      </c>
      <c r="M184" s="96" t="s">
        <v>62</v>
      </c>
      <c r="N184" s="96" t="s">
        <v>389</v>
      </c>
      <c r="O184" s="96" t="s">
        <v>1109</v>
      </c>
      <c r="P184" s="96" t="str">
        <f t="shared" si="2"/>
        <v>Multiple/Unk</v>
      </c>
      <c r="Q184" s="102">
        <v>2016</v>
      </c>
      <c r="R184" s="96" t="s">
        <v>390</v>
      </c>
      <c r="S184" s="96" t="s">
        <v>391</v>
      </c>
    </row>
    <row r="185" spans="1:19" x14ac:dyDescent="0.25">
      <c r="A185" s="98" t="s">
        <v>385</v>
      </c>
      <c r="B185" s="98" t="s">
        <v>383</v>
      </c>
      <c r="C185" s="100">
        <v>7.0000000000000001E-3</v>
      </c>
      <c r="D185" s="1">
        <v>1E-3</v>
      </c>
      <c r="E185" s="100">
        <v>13.99</v>
      </c>
      <c r="F185" s="100"/>
      <c r="G185" s="101">
        <v>4.0999999999999996</v>
      </c>
      <c r="H185" s="101"/>
      <c r="I185" s="96" t="s">
        <v>28</v>
      </c>
      <c r="J185" s="96" t="s">
        <v>29</v>
      </c>
      <c r="K185" s="96" t="s">
        <v>30</v>
      </c>
      <c r="L185" s="96" t="s">
        <v>90</v>
      </c>
      <c r="M185" s="96" t="s">
        <v>62</v>
      </c>
      <c r="N185" s="96" t="s">
        <v>64</v>
      </c>
      <c r="O185" s="96" t="str">
        <f>IFERROR(FIND("/", N185)&gt;0, N185)</f>
        <v>A</v>
      </c>
      <c r="P185" s="96" t="str">
        <f t="shared" si="2"/>
        <v>Autumn</v>
      </c>
      <c r="Q185" s="102">
        <v>2016</v>
      </c>
      <c r="R185" s="96" t="s">
        <v>65</v>
      </c>
      <c r="S185" s="96" t="s">
        <v>391</v>
      </c>
    </row>
    <row r="186" spans="1:19" x14ac:dyDescent="0.25">
      <c r="A186" s="98" t="s">
        <v>385</v>
      </c>
      <c r="B186" s="98" t="s">
        <v>383</v>
      </c>
      <c r="C186" s="100">
        <v>0.72699999999999998</v>
      </c>
      <c r="D186" s="1">
        <v>0.13100000000000001</v>
      </c>
      <c r="E186" s="100">
        <v>13.99</v>
      </c>
      <c r="F186" s="100"/>
      <c r="G186" s="101">
        <v>1.1000000000000001</v>
      </c>
      <c r="H186" s="101"/>
      <c r="I186" s="96" t="s">
        <v>28</v>
      </c>
      <c r="J186" s="96" t="s">
        <v>29</v>
      </c>
      <c r="K186" s="96" t="s">
        <v>30</v>
      </c>
      <c r="L186" s="96" t="s">
        <v>90</v>
      </c>
      <c r="M186" s="96" t="s">
        <v>62</v>
      </c>
      <c r="N186" s="96" t="s">
        <v>52</v>
      </c>
      <c r="O186" s="96" t="str">
        <f>IFERROR(FIND("/", N186)&gt;0, N186)</f>
        <v>W</v>
      </c>
      <c r="P186" s="96" t="str">
        <f t="shared" si="2"/>
        <v>Winter</v>
      </c>
      <c r="Q186" s="102">
        <v>2017</v>
      </c>
      <c r="R186" s="96" t="s">
        <v>357</v>
      </c>
      <c r="S186" s="96" t="s">
        <v>391</v>
      </c>
    </row>
    <row r="187" spans="1:19" x14ac:dyDescent="0.25">
      <c r="A187" s="98" t="s">
        <v>385</v>
      </c>
      <c r="B187" s="98" t="s">
        <v>383</v>
      </c>
      <c r="C187" s="100">
        <v>0.252</v>
      </c>
      <c r="D187" s="1">
        <v>2E-3</v>
      </c>
      <c r="E187" s="100">
        <v>13.99</v>
      </c>
      <c r="F187" s="100"/>
      <c r="G187" s="101">
        <v>1.6</v>
      </c>
      <c r="H187" s="101"/>
      <c r="I187" s="96" t="s">
        <v>28</v>
      </c>
      <c r="J187" s="96" t="s">
        <v>29</v>
      </c>
      <c r="K187" s="96" t="s">
        <v>30</v>
      </c>
      <c r="L187" s="96" t="s">
        <v>90</v>
      </c>
      <c r="M187" s="96" t="s">
        <v>62</v>
      </c>
      <c r="N187" s="96" t="s">
        <v>52</v>
      </c>
      <c r="O187" s="96" t="str">
        <f>IFERROR(FIND("/", N187)&gt;0, N187)</f>
        <v>W</v>
      </c>
      <c r="P187" s="96" t="str">
        <f t="shared" si="2"/>
        <v>Winter</v>
      </c>
      <c r="Q187" s="102">
        <v>2017</v>
      </c>
      <c r="R187" s="96" t="s">
        <v>394</v>
      </c>
      <c r="S187" s="96" t="s">
        <v>391</v>
      </c>
    </row>
    <row r="188" spans="1:19" x14ac:dyDescent="0.25">
      <c r="A188" s="98" t="s">
        <v>385</v>
      </c>
      <c r="B188" s="98" t="s">
        <v>383</v>
      </c>
      <c r="C188" s="100">
        <v>6.4000000000000001E-2</v>
      </c>
      <c r="D188" s="1">
        <v>3.5000000000000003E-2</v>
      </c>
      <c r="E188" s="100">
        <v>13.99</v>
      </c>
      <c r="F188" s="100"/>
      <c r="G188" s="101">
        <v>3.1</v>
      </c>
      <c r="H188" s="101"/>
      <c r="I188" s="96" t="s">
        <v>28</v>
      </c>
      <c r="J188" s="96" t="s">
        <v>29</v>
      </c>
      <c r="K188" s="96" t="s">
        <v>30</v>
      </c>
      <c r="L188" s="96" t="s">
        <v>90</v>
      </c>
      <c r="M188" s="96" t="s">
        <v>62</v>
      </c>
      <c r="N188" s="96" t="s">
        <v>54</v>
      </c>
      <c r="O188" s="96" t="str">
        <f>IFERROR(FIND("/", N188)&gt;0, N188)</f>
        <v>Sp</v>
      </c>
      <c r="P188" s="96" t="str">
        <f t="shared" si="2"/>
        <v>Spring</v>
      </c>
      <c r="Q188" s="102">
        <v>2017</v>
      </c>
      <c r="R188" s="96" t="s">
        <v>170</v>
      </c>
      <c r="S188" s="96" t="s">
        <v>391</v>
      </c>
    </row>
    <row r="189" spans="1:19" x14ac:dyDescent="0.25">
      <c r="A189" s="98" t="s">
        <v>364</v>
      </c>
      <c r="B189" s="98" t="s">
        <v>383</v>
      </c>
      <c r="C189" s="100"/>
      <c r="E189" s="100">
        <v>8.6199999999999992</v>
      </c>
      <c r="F189" s="100"/>
      <c r="G189" s="101"/>
      <c r="H189" s="101"/>
      <c r="I189" s="96" t="s">
        <v>140</v>
      </c>
      <c r="J189" s="96" t="s">
        <v>133</v>
      </c>
      <c r="K189" s="96"/>
      <c r="L189" s="96" t="s">
        <v>87</v>
      </c>
      <c r="M189" s="96" t="s">
        <v>62</v>
      </c>
      <c r="N189" s="96" t="s">
        <v>282</v>
      </c>
      <c r="O189" s="96" t="s">
        <v>1109</v>
      </c>
      <c r="P189" s="96" t="str">
        <f t="shared" si="2"/>
        <v>Multiple/Unk</v>
      </c>
      <c r="Q189" s="102">
        <v>1996</v>
      </c>
      <c r="R189" s="96" t="s">
        <v>368</v>
      </c>
      <c r="S189" s="96" t="s">
        <v>397</v>
      </c>
    </row>
    <row r="190" spans="1:19" x14ac:dyDescent="0.25">
      <c r="A190" s="98" t="s">
        <v>364</v>
      </c>
      <c r="B190" s="98" t="s">
        <v>383</v>
      </c>
      <c r="C190" s="100"/>
      <c r="E190" s="100">
        <v>9.77</v>
      </c>
      <c r="F190" s="100"/>
      <c r="G190" s="101"/>
      <c r="H190" s="101"/>
      <c r="I190" s="96" t="s">
        <v>132</v>
      </c>
      <c r="J190" s="96" t="s">
        <v>133</v>
      </c>
      <c r="K190" s="96"/>
      <c r="L190" s="96" t="s">
        <v>87</v>
      </c>
      <c r="M190" s="96" t="s">
        <v>62</v>
      </c>
      <c r="N190" s="96" t="s">
        <v>282</v>
      </c>
      <c r="O190" s="96" t="s">
        <v>1109</v>
      </c>
      <c r="P190" s="96" t="str">
        <f t="shared" si="2"/>
        <v>Multiple/Unk</v>
      </c>
      <c r="Q190" s="102">
        <v>1996</v>
      </c>
      <c r="R190" s="96" t="s">
        <v>368</v>
      </c>
      <c r="S190" s="96" t="s">
        <v>399</v>
      </c>
    </row>
    <row r="191" spans="1:19" x14ac:dyDescent="0.25">
      <c r="A191" s="1" t="s">
        <v>1119</v>
      </c>
      <c r="B191" s="98" t="s">
        <v>383</v>
      </c>
      <c r="C191" s="1">
        <v>7.6973609999999998E-2</v>
      </c>
      <c r="D191" s="1">
        <v>2.5252090000000001E-2</v>
      </c>
      <c r="E191" s="105">
        <v>21.119652049999999</v>
      </c>
      <c r="F191" s="105">
        <v>3.37051195</v>
      </c>
      <c r="G191" s="1">
        <v>1.8990766699999999</v>
      </c>
      <c r="H191" s="1">
        <v>1.0803606299999999</v>
      </c>
      <c r="I191" s="2" t="s">
        <v>28</v>
      </c>
      <c r="J191" s="96" t="s">
        <v>29</v>
      </c>
      <c r="K191" s="96"/>
      <c r="L191" s="2" t="s">
        <v>87</v>
      </c>
      <c r="M191" s="2" t="s">
        <v>62</v>
      </c>
      <c r="N191" s="2" t="s">
        <v>49</v>
      </c>
      <c r="O191" s="2" t="s">
        <v>49</v>
      </c>
      <c r="P191" s="96" t="str">
        <f t="shared" si="2"/>
        <v>Summer</v>
      </c>
      <c r="Q191" s="4">
        <v>2018</v>
      </c>
      <c r="R191" s="2" t="s">
        <v>249</v>
      </c>
      <c r="S191" s="96"/>
    </row>
    <row r="192" spans="1:19" x14ac:dyDescent="0.25">
      <c r="A192" s="1" t="s">
        <v>1128</v>
      </c>
      <c r="B192" s="98" t="s">
        <v>383</v>
      </c>
      <c r="C192" s="1">
        <v>2.553501E-2</v>
      </c>
      <c r="D192" s="1">
        <v>1.3159519999999999E-2</v>
      </c>
      <c r="E192" s="105">
        <v>14.51388674</v>
      </c>
      <c r="F192" s="105">
        <v>4.0293912599999997</v>
      </c>
      <c r="G192" s="1">
        <v>28.059438499999999</v>
      </c>
      <c r="H192" s="1">
        <v>10.899672839999999</v>
      </c>
      <c r="I192" s="2" t="s">
        <v>28</v>
      </c>
      <c r="J192" s="96" t="s">
        <v>29</v>
      </c>
      <c r="K192" s="96"/>
      <c r="L192" s="2" t="s">
        <v>1133</v>
      </c>
      <c r="M192" s="2" t="s">
        <v>62</v>
      </c>
      <c r="N192" s="2" t="s">
        <v>49</v>
      </c>
      <c r="O192" s="2" t="s">
        <v>49</v>
      </c>
      <c r="P192" s="96" t="str">
        <f t="shared" si="2"/>
        <v>Summer</v>
      </c>
      <c r="Q192" s="4">
        <v>2020</v>
      </c>
      <c r="R192" s="2" t="s">
        <v>50</v>
      </c>
      <c r="S192" s="96"/>
    </row>
    <row r="193" spans="1:19" x14ac:dyDescent="0.25">
      <c r="A193" s="98" t="s">
        <v>401</v>
      </c>
      <c r="B193" s="99" t="s">
        <v>400</v>
      </c>
      <c r="C193" s="100">
        <v>0.53400000000000003</v>
      </c>
      <c r="D193" s="1">
        <v>7.1999999999999995E-2</v>
      </c>
      <c r="E193" s="100">
        <v>9.1</v>
      </c>
      <c r="F193" s="1">
        <v>0.6</v>
      </c>
      <c r="G193" s="101">
        <v>71</v>
      </c>
      <c r="H193" s="1">
        <v>5.7</v>
      </c>
      <c r="I193" s="96" t="s">
        <v>28</v>
      </c>
      <c r="J193" s="96" t="s">
        <v>29</v>
      </c>
      <c r="K193" s="96" t="s">
        <v>30</v>
      </c>
      <c r="L193" s="96" t="s">
        <v>87</v>
      </c>
      <c r="M193" s="96" t="s">
        <v>62</v>
      </c>
      <c r="N193" s="96" t="s">
        <v>64</v>
      </c>
      <c r="O193" s="96" t="str">
        <f t="shared" ref="O193:O256" si="7">IFERROR(FIND("/", N193)&gt;0, N193)</f>
        <v>A</v>
      </c>
      <c r="P193" s="96" t="str">
        <f t="shared" si="2"/>
        <v>Autumn</v>
      </c>
      <c r="Q193" s="102">
        <v>1981</v>
      </c>
      <c r="R193" s="96" t="s">
        <v>269</v>
      </c>
      <c r="S193" s="96"/>
    </row>
    <row r="194" spans="1:19" x14ac:dyDescent="0.25">
      <c r="A194" s="98" t="s">
        <v>401</v>
      </c>
      <c r="B194" s="99" t="s">
        <v>400</v>
      </c>
      <c r="C194" s="100">
        <v>0.5</v>
      </c>
      <c r="D194" s="1">
        <v>0.109</v>
      </c>
      <c r="E194" s="100">
        <v>19.2</v>
      </c>
      <c r="F194" s="1">
        <v>1.5</v>
      </c>
      <c r="G194" s="101">
        <v>12.9</v>
      </c>
      <c r="H194" s="1">
        <v>2.2999999999999998</v>
      </c>
      <c r="I194" s="96" t="s">
        <v>28</v>
      </c>
      <c r="J194" s="96" t="s">
        <v>29</v>
      </c>
      <c r="K194" s="96" t="s">
        <v>30</v>
      </c>
      <c r="L194" s="96" t="s">
        <v>87</v>
      </c>
      <c r="M194" s="96" t="s">
        <v>62</v>
      </c>
      <c r="N194" s="96" t="s">
        <v>52</v>
      </c>
      <c r="O194" s="96" t="str">
        <f t="shared" si="7"/>
        <v>W</v>
      </c>
      <c r="P194" s="96" t="str">
        <f t="shared" si="2"/>
        <v>Winter</v>
      </c>
      <c r="Q194" s="102">
        <v>1981</v>
      </c>
      <c r="R194" s="96" t="s">
        <v>357</v>
      </c>
      <c r="S194" s="96"/>
    </row>
    <row r="195" spans="1:19" x14ac:dyDescent="0.25">
      <c r="A195" s="98" t="s">
        <v>401</v>
      </c>
      <c r="B195" s="99" t="s">
        <v>400</v>
      </c>
      <c r="C195" s="100">
        <v>0.46500000000000002</v>
      </c>
      <c r="D195" s="1">
        <v>5.8999999999999997E-2</v>
      </c>
      <c r="E195" s="100">
        <v>11.1</v>
      </c>
      <c r="F195" s="1">
        <v>0.7</v>
      </c>
      <c r="G195" s="101">
        <v>70.400000000000006</v>
      </c>
      <c r="H195" s="1">
        <v>6.9</v>
      </c>
      <c r="I195" s="96" t="s">
        <v>28</v>
      </c>
      <c r="J195" s="96" t="s">
        <v>29</v>
      </c>
      <c r="K195" s="96" t="s">
        <v>30</v>
      </c>
      <c r="L195" s="96" t="s">
        <v>87</v>
      </c>
      <c r="M195" s="96" t="s">
        <v>62</v>
      </c>
      <c r="N195" s="96" t="s">
        <v>49</v>
      </c>
      <c r="O195" s="96" t="str">
        <f t="shared" si="7"/>
        <v>Su</v>
      </c>
      <c r="P195" s="96" t="str">
        <f t="shared" si="2"/>
        <v>Summer</v>
      </c>
      <c r="Q195" s="102">
        <v>1982</v>
      </c>
      <c r="R195" s="96" t="s">
        <v>50</v>
      </c>
      <c r="S195" s="96"/>
    </row>
    <row r="196" spans="1:19" x14ac:dyDescent="0.25">
      <c r="A196" s="98" t="s">
        <v>401</v>
      </c>
      <c r="B196" s="99" t="s">
        <v>400</v>
      </c>
      <c r="C196" s="100">
        <v>0.435</v>
      </c>
      <c r="D196" s="1">
        <v>8.3000000000000004E-2</v>
      </c>
      <c r="E196" s="100">
        <v>14.2</v>
      </c>
      <c r="F196" s="1">
        <v>1.5</v>
      </c>
      <c r="G196" s="101">
        <v>46.3</v>
      </c>
      <c r="H196" s="1">
        <v>5.5</v>
      </c>
      <c r="I196" s="96" t="s">
        <v>28</v>
      </c>
      <c r="J196" s="96" t="s">
        <v>29</v>
      </c>
      <c r="K196" s="96" t="s">
        <v>30</v>
      </c>
      <c r="L196" s="96" t="s">
        <v>87</v>
      </c>
      <c r="M196" s="96" t="s">
        <v>62</v>
      </c>
      <c r="N196" s="96" t="s">
        <v>64</v>
      </c>
      <c r="O196" s="96" t="str">
        <f t="shared" si="7"/>
        <v>A</v>
      </c>
      <c r="P196" s="96" t="str">
        <f t="shared" ref="P196:P259" si="8">IF(O196="Su","Summer",IF(O196="A","Autumn",IF(O196="W","Winter",IF(O196="Sp","Spring",O196))))</f>
        <v>Autumn</v>
      </c>
      <c r="Q196" s="102">
        <v>1981</v>
      </c>
      <c r="R196" s="96" t="s">
        <v>65</v>
      </c>
      <c r="S196" s="96"/>
    </row>
    <row r="197" spans="1:19" x14ac:dyDescent="0.25">
      <c r="A197" s="98" t="s">
        <v>401</v>
      </c>
      <c r="B197" s="99" t="s">
        <v>400</v>
      </c>
      <c r="C197" s="100">
        <v>0.40699999999999997</v>
      </c>
      <c r="D197" s="1">
        <v>7.4999999999999997E-2</v>
      </c>
      <c r="E197" s="100">
        <v>20.7</v>
      </c>
      <c r="F197" s="1">
        <v>1.6</v>
      </c>
      <c r="G197" s="101">
        <v>26.3</v>
      </c>
      <c r="H197" s="1">
        <v>3.1</v>
      </c>
      <c r="I197" s="96" t="s">
        <v>28</v>
      </c>
      <c r="J197" s="96" t="s">
        <v>29</v>
      </c>
      <c r="K197" s="96" t="s">
        <v>30</v>
      </c>
      <c r="L197" s="96" t="s">
        <v>87</v>
      </c>
      <c r="M197" s="96" t="s">
        <v>62</v>
      </c>
      <c r="N197" s="96" t="s">
        <v>64</v>
      </c>
      <c r="O197" s="96" t="str">
        <f t="shared" si="7"/>
        <v>A</v>
      </c>
      <c r="P197" s="96" t="str">
        <f t="shared" si="8"/>
        <v>Autumn</v>
      </c>
      <c r="Q197" s="102">
        <v>1981</v>
      </c>
      <c r="R197" s="96" t="s">
        <v>270</v>
      </c>
      <c r="S197" s="96"/>
    </row>
    <row r="198" spans="1:19" x14ac:dyDescent="0.25">
      <c r="A198" s="98" t="s">
        <v>401</v>
      </c>
      <c r="B198" s="99" t="s">
        <v>400</v>
      </c>
      <c r="C198" s="100">
        <v>0.26900000000000002</v>
      </c>
      <c r="D198" s="1">
        <v>4.1000000000000002E-2</v>
      </c>
      <c r="E198" s="100">
        <v>12.1</v>
      </c>
      <c r="F198" s="1">
        <v>0.9</v>
      </c>
      <c r="G198" s="101">
        <v>61.3</v>
      </c>
      <c r="H198" s="1">
        <v>7.6</v>
      </c>
      <c r="I198" s="96" t="s">
        <v>28</v>
      </c>
      <c r="J198" s="96" t="s">
        <v>29</v>
      </c>
      <c r="K198" s="96" t="s">
        <v>30</v>
      </c>
      <c r="L198" s="96" t="s">
        <v>87</v>
      </c>
      <c r="M198" s="96" t="s">
        <v>62</v>
      </c>
      <c r="N198" s="96" t="s">
        <v>49</v>
      </c>
      <c r="O198" s="96" t="str">
        <f t="shared" si="7"/>
        <v>Su</v>
      </c>
      <c r="P198" s="96" t="str">
        <f t="shared" si="8"/>
        <v>Summer</v>
      </c>
      <c r="Q198" s="102">
        <v>1982</v>
      </c>
      <c r="R198" s="96" t="s">
        <v>249</v>
      </c>
      <c r="S198" s="96"/>
    </row>
    <row r="199" spans="1:19" x14ac:dyDescent="0.25">
      <c r="A199" s="98" t="s">
        <v>401</v>
      </c>
      <c r="B199" s="99" t="s">
        <v>400</v>
      </c>
      <c r="C199" s="100">
        <v>0.25600000000000001</v>
      </c>
      <c r="D199" s="1">
        <v>7.6999999999999999E-2</v>
      </c>
      <c r="E199" s="100">
        <v>32</v>
      </c>
      <c r="F199" s="1">
        <v>2.9</v>
      </c>
      <c r="G199" s="101">
        <v>8.6999999999999993</v>
      </c>
      <c r="H199" s="1">
        <v>2.1</v>
      </c>
      <c r="I199" s="96" t="s">
        <v>28</v>
      </c>
      <c r="J199" s="96" t="s">
        <v>29</v>
      </c>
      <c r="K199" s="96" t="s">
        <v>30</v>
      </c>
      <c r="L199" s="96" t="s">
        <v>87</v>
      </c>
      <c r="M199" s="96" t="s">
        <v>62</v>
      </c>
      <c r="N199" s="96" t="s">
        <v>54</v>
      </c>
      <c r="O199" s="96" t="str">
        <f t="shared" si="7"/>
        <v>Sp</v>
      </c>
      <c r="P199" s="96" t="str">
        <f t="shared" si="8"/>
        <v>Spring</v>
      </c>
      <c r="Q199" s="102">
        <v>1981</v>
      </c>
      <c r="R199" s="96" t="s">
        <v>268</v>
      </c>
      <c r="S199" s="96"/>
    </row>
    <row r="200" spans="1:19" x14ac:dyDescent="0.25">
      <c r="A200" s="98" t="s">
        <v>401</v>
      </c>
      <c r="B200" s="99" t="s">
        <v>400</v>
      </c>
      <c r="C200" s="100">
        <v>0.22900000000000001</v>
      </c>
      <c r="D200" s="1">
        <v>0.06</v>
      </c>
      <c r="E200" s="100">
        <v>23.4</v>
      </c>
      <c r="F200" s="1">
        <v>2.2000000000000002</v>
      </c>
      <c r="G200" s="101">
        <v>14.3</v>
      </c>
      <c r="H200" s="1">
        <v>2.7</v>
      </c>
      <c r="I200" s="96" t="s">
        <v>28</v>
      </c>
      <c r="J200" s="96" t="s">
        <v>29</v>
      </c>
      <c r="K200" s="96" t="s">
        <v>30</v>
      </c>
      <c r="L200" s="96" t="s">
        <v>87</v>
      </c>
      <c r="M200" s="96" t="s">
        <v>62</v>
      </c>
      <c r="N200" s="96" t="s">
        <v>54</v>
      </c>
      <c r="O200" s="96" t="str">
        <f t="shared" si="7"/>
        <v>Sp</v>
      </c>
      <c r="P200" s="96" t="str">
        <f t="shared" si="8"/>
        <v>Spring</v>
      </c>
      <c r="Q200" s="102">
        <v>1981</v>
      </c>
      <c r="R200" s="96" t="s">
        <v>250</v>
      </c>
      <c r="S200" s="96"/>
    </row>
    <row r="201" spans="1:19" x14ac:dyDescent="0.25">
      <c r="A201" s="98" t="s">
        <v>401</v>
      </c>
      <c r="B201" s="99" t="s">
        <v>400</v>
      </c>
      <c r="C201" s="100">
        <v>0.191</v>
      </c>
      <c r="D201" s="1">
        <v>3.5999999999999997E-2</v>
      </c>
      <c r="E201" s="100">
        <v>32.200000000000003</v>
      </c>
      <c r="F201" s="1">
        <v>2.9</v>
      </c>
      <c r="G201" s="101">
        <v>19</v>
      </c>
      <c r="H201" s="1">
        <v>2.2999999999999998</v>
      </c>
      <c r="I201" s="96" t="s">
        <v>28</v>
      </c>
      <c r="J201" s="96" t="s">
        <v>29</v>
      </c>
      <c r="K201" s="96" t="s">
        <v>30</v>
      </c>
      <c r="L201" s="96" t="s">
        <v>87</v>
      </c>
      <c r="M201" s="96" t="s">
        <v>62</v>
      </c>
      <c r="N201" s="96" t="s">
        <v>52</v>
      </c>
      <c r="O201" s="96" t="str">
        <f t="shared" si="7"/>
        <v>W</v>
      </c>
      <c r="P201" s="96" t="str">
        <f t="shared" si="8"/>
        <v>Winter</v>
      </c>
      <c r="Q201" s="102">
        <v>1981</v>
      </c>
      <c r="R201" s="96" t="s">
        <v>406</v>
      </c>
      <c r="S201" s="96"/>
    </row>
    <row r="202" spans="1:19" x14ac:dyDescent="0.25">
      <c r="A202" s="98" t="s">
        <v>401</v>
      </c>
      <c r="B202" s="99" t="s">
        <v>400</v>
      </c>
      <c r="C202" s="100">
        <v>0.08</v>
      </c>
      <c r="D202" s="1">
        <v>0.02</v>
      </c>
      <c r="E202" s="100">
        <v>25.6</v>
      </c>
      <c r="F202" s="1">
        <v>2.5</v>
      </c>
      <c r="G202" s="101">
        <v>27.8</v>
      </c>
      <c r="H202" s="1">
        <v>5.7</v>
      </c>
      <c r="I202" s="96" t="s">
        <v>28</v>
      </c>
      <c r="J202" s="96" t="s">
        <v>29</v>
      </c>
      <c r="K202" s="96" t="s">
        <v>30</v>
      </c>
      <c r="L202" s="96" t="s">
        <v>87</v>
      </c>
      <c r="M202" s="96" t="s">
        <v>62</v>
      </c>
      <c r="N202" s="96" t="s">
        <v>49</v>
      </c>
      <c r="O202" s="96" t="str">
        <f t="shared" si="7"/>
        <v>Su</v>
      </c>
      <c r="P202" s="96" t="str">
        <f t="shared" si="8"/>
        <v>Summer</v>
      </c>
      <c r="Q202" s="102">
        <v>1981</v>
      </c>
      <c r="R202" s="96" t="s">
        <v>272</v>
      </c>
      <c r="S202" s="96"/>
    </row>
    <row r="203" spans="1:19" x14ac:dyDescent="0.25">
      <c r="A203" s="98" t="s">
        <v>408</v>
      </c>
      <c r="B203" s="99" t="s">
        <v>400</v>
      </c>
      <c r="C203" s="100">
        <v>0.04</v>
      </c>
      <c r="D203" s="1"/>
      <c r="E203" s="100">
        <v>15.7</v>
      </c>
      <c r="F203" s="100"/>
      <c r="G203" s="101">
        <v>104</v>
      </c>
      <c r="H203" s="1"/>
      <c r="I203" s="96" t="s">
        <v>140</v>
      </c>
      <c r="J203" s="96" t="s">
        <v>29</v>
      </c>
      <c r="K203" s="96" t="s">
        <v>30</v>
      </c>
      <c r="L203" s="96" t="s">
        <v>87</v>
      </c>
      <c r="M203" s="96" t="s">
        <v>62</v>
      </c>
      <c r="N203" s="96" t="s">
        <v>52</v>
      </c>
      <c r="O203" s="96" t="str">
        <f t="shared" si="7"/>
        <v>W</v>
      </c>
      <c r="P203" s="96" t="str">
        <f t="shared" si="8"/>
        <v>Winter</v>
      </c>
      <c r="Q203" s="102">
        <v>2013</v>
      </c>
      <c r="R203" s="96" t="s">
        <v>357</v>
      </c>
      <c r="S203" s="96" t="s">
        <v>413</v>
      </c>
    </row>
    <row r="204" spans="1:19" x14ac:dyDescent="0.25">
      <c r="A204" s="98" t="s">
        <v>408</v>
      </c>
      <c r="B204" s="99" t="s">
        <v>400</v>
      </c>
      <c r="C204" s="100">
        <v>0.06</v>
      </c>
      <c r="D204" s="1"/>
      <c r="E204" s="100">
        <v>9.5</v>
      </c>
      <c r="F204" s="100"/>
      <c r="G204" s="101">
        <v>104</v>
      </c>
      <c r="H204" s="1"/>
      <c r="I204" s="96" t="s">
        <v>132</v>
      </c>
      <c r="J204" s="96" t="s">
        <v>29</v>
      </c>
      <c r="K204" s="96" t="s">
        <v>30</v>
      </c>
      <c r="L204" s="96" t="s">
        <v>87</v>
      </c>
      <c r="M204" s="96" t="s">
        <v>62</v>
      </c>
      <c r="N204" s="96" t="s">
        <v>52</v>
      </c>
      <c r="O204" s="96" t="str">
        <f t="shared" si="7"/>
        <v>W</v>
      </c>
      <c r="P204" s="96" t="str">
        <f t="shared" si="8"/>
        <v>Winter</v>
      </c>
      <c r="Q204" s="102">
        <v>2013</v>
      </c>
      <c r="R204" s="96" t="s">
        <v>357</v>
      </c>
      <c r="S204" s="96" t="s">
        <v>413</v>
      </c>
    </row>
    <row r="205" spans="1:19" x14ac:dyDescent="0.25">
      <c r="A205" s="98" t="s">
        <v>408</v>
      </c>
      <c r="B205" s="99" t="s">
        <v>400</v>
      </c>
      <c r="C205" s="100">
        <v>0.12</v>
      </c>
      <c r="D205" s="1"/>
      <c r="E205" s="100">
        <v>15.7</v>
      </c>
      <c r="F205" s="100"/>
      <c r="G205" s="101">
        <v>74</v>
      </c>
      <c r="H205" s="1"/>
      <c r="I205" s="96" t="s">
        <v>140</v>
      </c>
      <c r="J205" s="96" t="s">
        <v>29</v>
      </c>
      <c r="K205" s="96" t="s">
        <v>30</v>
      </c>
      <c r="L205" s="96" t="s">
        <v>87</v>
      </c>
      <c r="M205" s="96" t="s">
        <v>62</v>
      </c>
      <c r="N205" s="96" t="s">
        <v>52</v>
      </c>
      <c r="O205" s="96" t="str">
        <f t="shared" si="7"/>
        <v>W</v>
      </c>
      <c r="P205" s="96" t="str">
        <f t="shared" si="8"/>
        <v>Winter</v>
      </c>
      <c r="Q205" s="102">
        <v>2013</v>
      </c>
      <c r="R205" s="96" t="s">
        <v>357</v>
      </c>
      <c r="S205" s="96" t="s">
        <v>413</v>
      </c>
    </row>
    <row r="206" spans="1:19" x14ac:dyDescent="0.25">
      <c r="A206" s="98" t="s">
        <v>408</v>
      </c>
      <c r="B206" s="99" t="s">
        <v>400</v>
      </c>
      <c r="C206" s="100">
        <v>0.16</v>
      </c>
      <c r="D206" s="1"/>
      <c r="E206" s="100">
        <v>9.5</v>
      </c>
      <c r="F206" s="100"/>
      <c r="G206" s="101">
        <v>74</v>
      </c>
      <c r="H206" s="1"/>
      <c r="I206" s="96" t="s">
        <v>132</v>
      </c>
      <c r="J206" s="96" t="s">
        <v>29</v>
      </c>
      <c r="K206" s="96" t="s">
        <v>30</v>
      </c>
      <c r="L206" s="96" t="s">
        <v>87</v>
      </c>
      <c r="M206" s="96" t="s">
        <v>62</v>
      </c>
      <c r="N206" s="96" t="s">
        <v>52</v>
      </c>
      <c r="O206" s="96" t="str">
        <f t="shared" si="7"/>
        <v>W</v>
      </c>
      <c r="P206" s="96" t="str">
        <f t="shared" si="8"/>
        <v>Winter</v>
      </c>
      <c r="Q206" s="102">
        <v>2013</v>
      </c>
      <c r="R206" s="96" t="s">
        <v>357</v>
      </c>
      <c r="S206" s="96" t="s">
        <v>413</v>
      </c>
    </row>
    <row r="207" spans="1:19" x14ac:dyDescent="0.25">
      <c r="A207" s="98" t="s">
        <v>416</v>
      </c>
      <c r="B207" s="99" t="s">
        <v>400</v>
      </c>
      <c r="C207" s="100">
        <v>0.67</v>
      </c>
      <c r="D207" s="1">
        <v>0.315</v>
      </c>
      <c r="E207" s="100"/>
      <c r="F207" s="100"/>
      <c r="G207" s="101">
        <v>27.6</v>
      </c>
      <c r="H207" s="1">
        <v>13</v>
      </c>
      <c r="I207" s="96" t="s">
        <v>28</v>
      </c>
      <c r="J207" s="96" t="s">
        <v>29</v>
      </c>
      <c r="K207" s="96" t="s">
        <v>30</v>
      </c>
      <c r="L207" s="96" t="s">
        <v>90</v>
      </c>
      <c r="M207" s="96" t="s">
        <v>62</v>
      </c>
      <c r="N207" s="96" t="s">
        <v>52</v>
      </c>
      <c r="O207" s="96" t="str">
        <f t="shared" si="7"/>
        <v>W</v>
      </c>
      <c r="P207" s="96" t="str">
        <f t="shared" si="8"/>
        <v>Winter</v>
      </c>
      <c r="Q207" s="102">
        <v>2007</v>
      </c>
      <c r="R207" s="96" t="s">
        <v>53</v>
      </c>
      <c r="S207" s="96" t="s">
        <v>420</v>
      </c>
    </row>
    <row r="208" spans="1:19" x14ac:dyDescent="0.25">
      <c r="A208" s="98" t="s">
        <v>416</v>
      </c>
      <c r="B208" s="99" t="s">
        <v>400</v>
      </c>
      <c r="C208" s="100">
        <v>0.48599999999999999</v>
      </c>
      <c r="D208" s="1">
        <v>0.124</v>
      </c>
      <c r="E208" s="100"/>
      <c r="F208" s="100"/>
      <c r="G208" s="101">
        <v>74.8</v>
      </c>
      <c r="H208" s="1">
        <v>14.9</v>
      </c>
      <c r="I208" s="96" t="s">
        <v>28</v>
      </c>
      <c r="J208" s="96" t="s">
        <v>29</v>
      </c>
      <c r="K208" s="96" t="s">
        <v>30</v>
      </c>
      <c r="L208" s="96" t="s">
        <v>90</v>
      </c>
      <c r="M208" s="96" t="s">
        <v>62</v>
      </c>
      <c r="N208" s="96" t="s">
        <v>52</v>
      </c>
      <c r="O208" s="96" t="str">
        <f t="shared" si="7"/>
        <v>W</v>
      </c>
      <c r="P208" s="96" t="str">
        <f t="shared" si="8"/>
        <v>Winter</v>
      </c>
      <c r="Q208" s="102">
        <v>2007</v>
      </c>
      <c r="R208" s="96" t="s">
        <v>53</v>
      </c>
      <c r="S208" s="96" t="s">
        <v>420</v>
      </c>
    </row>
    <row r="209" spans="1:19" x14ac:dyDescent="0.25">
      <c r="A209" s="98" t="s">
        <v>416</v>
      </c>
      <c r="B209" s="99" t="s">
        <v>400</v>
      </c>
      <c r="C209" s="100">
        <v>0.42399999999999999</v>
      </c>
      <c r="D209" s="1">
        <v>8.8999999999999996E-2</v>
      </c>
      <c r="E209" s="100"/>
      <c r="F209" s="100"/>
      <c r="G209" s="101">
        <v>156.5</v>
      </c>
      <c r="H209" s="1">
        <v>33.9</v>
      </c>
      <c r="I209" s="96" t="s">
        <v>28</v>
      </c>
      <c r="J209" s="96" t="s">
        <v>29</v>
      </c>
      <c r="K209" s="96" t="s">
        <v>30</v>
      </c>
      <c r="L209" s="96" t="s">
        <v>90</v>
      </c>
      <c r="M209" s="96" t="s">
        <v>62</v>
      </c>
      <c r="N209" s="96" t="s">
        <v>64</v>
      </c>
      <c r="O209" s="96" t="str">
        <f t="shared" si="7"/>
        <v>A</v>
      </c>
      <c r="P209" s="96" t="str">
        <f t="shared" si="8"/>
        <v>Autumn</v>
      </c>
      <c r="Q209" s="102">
        <v>2007</v>
      </c>
      <c r="R209" s="96" t="s">
        <v>316</v>
      </c>
      <c r="S209" s="96" t="s">
        <v>420</v>
      </c>
    </row>
    <row r="210" spans="1:19" x14ac:dyDescent="0.25">
      <c r="A210" s="98" t="s">
        <v>416</v>
      </c>
      <c r="B210" s="99" t="s">
        <v>400</v>
      </c>
      <c r="C210" s="100">
        <v>0.41099999999999998</v>
      </c>
      <c r="D210" s="1">
        <v>9.5000000000000001E-2</v>
      </c>
      <c r="E210" s="100"/>
      <c r="F210" s="100"/>
      <c r="G210" s="101">
        <v>97.9</v>
      </c>
      <c r="H210" s="1">
        <v>23</v>
      </c>
      <c r="I210" s="96" t="s">
        <v>28</v>
      </c>
      <c r="J210" s="96" t="s">
        <v>29</v>
      </c>
      <c r="K210" s="96" t="s">
        <v>30</v>
      </c>
      <c r="L210" s="96" t="s">
        <v>90</v>
      </c>
      <c r="M210" s="96" t="s">
        <v>62</v>
      </c>
      <c r="N210" s="96" t="s">
        <v>64</v>
      </c>
      <c r="O210" s="96" t="str">
        <f t="shared" si="7"/>
        <v>A</v>
      </c>
      <c r="P210" s="96" t="str">
        <f t="shared" si="8"/>
        <v>Autumn</v>
      </c>
      <c r="Q210" s="102">
        <v>2007</v>
      </c>
      <c r="R210" s="96" t="s">
        <v>270</v>
      </c>
      <c r="S210" s="96" t="s">
        <v>420</v>
      </c>
    </row>
    <row r="211" spans="1:19" x14ac:dyDescent="0.25">
      <c r="A211" s="98" t="s">
        <v>416</v>
      </c>
      <c r="B211" s="99" t="s">
        <v>400</v>
      </c>
      <c r="C211" s="100">
        <v>0.318</v>
      </c>
      <c r="D211" s="1">
        <v>7.3999999999999996E-2</v>
      </c>
      <c r="E211" s="100"/>
      <c r="F211" s="100"/>
      <c r="G211" s="101">
        <v>116.5</v>
      </c>
      <c r="H211" s="1">
        <v>35.6</v>
      </c>
      <c r="I211" s="96" t="s">
        <v>28</v>
      </c>
      <c r="J211" s="96" t="s">
        <v>29</v>
      </c>
      <c r="K211" s="96" t="s">
        <v>30</v>
      </c>
      <c r="L211" s="96" t="s">
        <v>90</v>
      </c>
      <c r="M211" s="96" t="s">
        <v>62</v>
      </c>
      <c r="N211" s="96" t="s">
        <v>64</v>
      </c>
      <c r="O211" s="96" t="str">
        <f t="shared" si="7"/>
        <v>A</v>
      </c>
      <c r="P211" s="96" t="str">
        <f t="shared" si="8"/>
        <v>Autumn</v>
      </c>
      <c r="Q211" s="102">
        <v>2007</v>
      </c>
      <c r="R211" s="96" t="s">
        <v>270</v>
      </c>
      <c r="S211" s="96" t="s">
        <v>420</v>
      </c>
    </row>
    <row r="212" spans="1:19" x14ac:dyDescent="0.25">
      <c r="A212" s="98" t="s">
        <v>416</v>
      </c>
      <c r="B212" s="99" t="s">
        <v>400</v>
      </c>
      <c r="C212" s="100">
        <v>0.3</v>
      </c>
      <c r="D212" s="1">
        <v>4.3999999999999997E-2</v>
      </c>
      <c r="E212" s="100"/>
      <c r="F212" s="100"/>
      <c r="G212" s="101">
        <v>156.69999999999999</v>
      </c>
      <c r="H212" s="1">
        <v>40.700000000000003</v>
      </c>
      <c r="I212" s="96" t="s">
        <v>28</v>
      </c>
      <c r="J212" s="96" t="s">
        <v>29</v>
      </c>
      <c r="K212" s="96" t="s">
        <v>30</v>
      </c>
      <c r="L212" s="96" t="s">
        <v>90</v>
      </c>
      <c r="M212" s="96" t="s">
        <v>62</v>
      </c>
      <c r="N212" s="96" t="s">
        <v>64</v>
      </c>
      <c r="O212" s="96" t="str">
        <f t="shared" si="7"/>
        <v>A</v>
      </c>
      <c r="P212" s="96" t="str">
        <f t="shared" si="8"/>
        <v>Autumn</v>
      </c>
      <c r="Q212" s="102">
        <v>2007</v>
      </c>
      <c r="R212" s="96" t="s">
        <v>316</v>
      </c>
      <c r="S212" s="96" t="s">
        <v>420</v>
      </c>
    </row>
    <row r="213" spans="1:19" x14ac:dyDescent="0.25">
      <c r="A213" s="98" t="s">
        <v>416</v>
      </c>
      <c r="B213" s="99" t="s">
        <v>400</v>
      </c>
      <c r="C213" s="100">
        <v>0.23899999999999999</v>
      </c>
      <c r="D213" s="1">
        <v>0.92</v>
      </c>
      <c r="E213" s="100"/>
      <c r="F213" s="100"/>
      <c r="G213" s="101">
        <v>25.8</v>
      </c>
      <c r="H213" s="1">
        <v>10.7</v>
      </c>
      <c r="I213" s="96" t="s">
        <v>28</v>
      </c>
      <c r="J213" s="96" t="s">
        <v>29</v>
      </c>
      <c r="K213" s="96" t="s">
        <v>30</v>
      </c>
      <c r="L213" s="96" t="s">
        <v>90</v>
      </c>
      <c r="M213" s="96" t="s">
        <v>62</v>
      </c>
      <c r="N213" s="96" t="s">
        <v>54</v>
      </c>
      <c r="O213" s="96" t="str">
        <f t="shared" si="7"/>
        <v>Sp</v>
      </c>
      <c r="P213" s="96" t="str">
        <f t="shared" si="8"/>
        <v>Spring</v>
      </c>
      <c r="Q213" s="102">
        <v>2007</v>
      </c>
      <c r="R213" s="96" t="s">
        <v>425</v>
      </c>
      <c r="S213" s="96" t="s">
        <v>420</v>
      </c>
    </row>
    <row r="214" spans="1:19" x14ac:dyDescent="0.25">
      <c r="A214" s="98" t="s">
        <v>416</v>
      </c>
      <c r="B214" s="99" t="s">
        <v>400</v>
      </c>
      <c r="C214" s="100">
        <v>0.156</v>
      </c>
      <c r="D214" s="1">
        <v>5.1999999999999998E-2</v>
      </c>
      <c r="E214" s="100"/>
      <c r="F214" s="100"/>
      <c r="G214" s="101">
        <v>34.299999999999997</v>
      </c>
      <c r="H214" s="1">
        <v>11.3</v>
      </c>
      <c r="I214" s="96" t="s">
        <v>28</v>
      </c>
      <c r="J214" s="96" t="s">
        <v>29</v>
      </c>
      <c r="K214" s="96" t="s">
        <v>30</v>
      </c>
      <c r="L214" s="96" t="s">
        <v>90</v>
      </c>
      <c r="M214" s="96" t="s">
        <v>62</v>
      </c>
      <c r="N214" s="96" t="s">
        <v>52</v>
      </c>
      <c r="O214" s="96" t="str">
        <f t="shared" si="7"/>
        <v>W</v>
      </c>
      <c r="P214" s="96" t="str">
        <f t="shared" si="8"/>
        <v>Winter</v>
      </c>
      <c r="Q214" s="102">
        <v>2007</v>
      </c>
      <c r="R214" s="96" t="s">
        <v>248</v>
      </c>
      <c r="S214" s="96" t="s">
        <v>420</v>
      </c>
    </row>
    <row r="215" spans="1:19" x14ac:dyDescent="0.25">
      <c r="A215" s="98" t="s">
        <v>416</v>
      </c>
      <c r="B215" s="99" t="s">
        <v>400</v>
      </c>
      <c r="C215" s="100">
        <v>8.6999999999999994E-2</v>
      </c>
      <c r="D215" s="1">
        <v>3.1E-2</v>
      </c>
      <c r="E215" s="100"/>
      <c r="F215" s="100"/>
      <c r="G215" s="101">
        <v>14.6</v>
      </c>
      <c r="H215" s="1">
        <v>8.3000000000000007</v>
      </c>
      <c r="I215" s="96" t="s">
        <v>28</v>
      </c>
      <c r="J215" s="96" t="s">
        <v>29</v>
      </c>
      <c r="K215" s="96" t="s">
        <v>30</v>
      </c>
      <c r="L215" s="96" t="s">
        <v>90</v>
      </c>
      <c r="M215" s="96" t="s">
        <v>62</v>
      </c>
      <c r="N215" s="96" t="s">
        <v>52</v>
      </c>
      <c r="O215" s="96" t="str">
        <f t="shared" si="7"/>
        <v>W</v>
      </c>
      <c r="P215" s="96" t="str">
        <f t="shared" si="8"/>
        <v>Winter</v>
      </c>
      <c r="Q215" s="102">
        <v>2007</v>
      </c>
      <c r="R215" s="96" t="s">
        <v>248</v>
      </c>
      <c r="S215" s="96" t="s">
        <v>420</v>
      </c>
    </row>
    <row r="216" spans="1:19" x14ac:dyDescent="0.25">
      <c r="A216" s="98" t="s">
        <v>426</v>
      </c>
      <c r="B216" s="99" t="s">
        <v>400</v>
      </c>
      <c r="C216" s="100"/>
      <c r="D216" s="100"/>
      <c r="E216" s="100"/>
      <c r="F216" s="100"/>
      <c r="G216" s="101">
        <v>102</v>
      </c>
      <c r="H216" s="101"/>
      <c r="I216" s="96" t="s">
        <v>28</v>
      </c>
      <c r="J216" s="96" t="s">
        <v>29</v>
      </c>
      <c r="K216" s="96" t="s">
        <v>30</v>
      </c>
      <c r="L216" s="96" t="s">
        <v>87</v>
      </c>
      <c r="M216" s="96" t="s">
        <v>62</v>
      </c>
      <c r="N216" s="96" t="s">
        <v>64</v>
      </c>
      <c r="O216" s="96" t="str">
        <f t="shared" si="7"/>
        <v>A</v>
      </c>
      <c r="P216" s="96" t="str">
        <f t="shared" si="8"/>
        <v>Autumn</v>
      </c>
      <c r="Q216" s="102">
        <v>2014</v>
      </c>
      <c r="R216" s="96" t="s">
        <v>270</v>
      </c>
      <c r="S216" s="96" t="s">
        <v>434</v>
      </c>
    </row>
    <row r="217" spans="1:19" x14ac:dyDescent="0.25">
      <c r="A217" s="98" t="s">
        <v>426</v>
      </c>
      <c r="B217" s="99" t="s">
        <v>400</v>
      </c>
      <c r="C217" s="100"/>
      <c r="D217" s="100"/>
      <c r="E217" s="100"/>
      <c r="F217" s="100"/>
      <c r="G217" s="101">
        <v>138</v>
      </c>
      <c r="H217" s="101"/>
      <c r="I217" s="96" t="s">
        <v>28</v>
      </c>
      <c r="J217" s="96" t="s">
        <v>29</v>
      </c>
      <c r="K217" s="96" t="s">
        <v>30</v>
      </c>
      <c r="L217" s="96" t="s">
        <v>90</v>
      </c>
      <c r="M217" s="96" t="s">
        <v>62</v>
      </c>
      <c r="N217" s="96" t="s">
        <v>64</v>
      </c>
      <c r="O217" s="96" t="str">
        <f t="shared" si="7"/>
        <v>A</v>
      </c>
      <c r="P217" s="96" t="str">
        <f t="shared" si="8"/>
        <v>Autumn</v>
      </c>
      <c r="Q217" s="102">
        <v>2014</v>
      </c>
      <c r="R217" s="96" t="s">
        <v>270</v>
      </c>
      <c r="S217" s="96" t="s">
        <v>438</v>
      </c>
    </row>
    <row r="218" spans="1:19" x14ac:dyDescent="0.25">
      <c r="A218" s="98" t="s">
        <v>426</v>
      </c>
      <c r="B218" s="99" t="s">
        <v>400</v>
      </c>
      <c r="C218" s="100"/>
      <c r="D218" s="100"/>
      <c r="E218" s="100"/>
      <c r="F218" s="100"/>
      <c r="G218" s="101">
        <v>34</v>
      </c>
      <c r="H218" s="101"/>
      <c r="I218" s="96" t="s">
        <v>28</v>
      </c>
      <c r="J218" s="96" t="s">
        <v>29</v>
      </c>
      <c r="K218" s="96" t="s">
        <v>30</v>
      </c>
      <c r="L218" s="96" t="s">
        <v>60</v>
      </c>
      <c r="M218" s="96" t="s">
        <v>62</v>
      </c>
      <c r="N218" s="96" t="s">
        <v>64</v>
      </c>
      <c r="O218" s="96" t="str">
        <f t="shared" si="7"/>
        <v>A</v>
      </c>
      <c r="P218" s="96" t="str">
        <f t="shared" si="8"/>
        <v>Autumn</v>
      </c>
      <c r="Q218" s="102">
        <v>2014</v>
      </c>
      <c r="R218" s="96" t="s">
        <v>316</v>
      </c>
      <c r="S218" s="96" t="s">
        <v>442</v>
      </c>
    </row>
    <row r="219" spans="1:19" x14ac:dyDescent="0.25">
      <c r="A219" s="98" t="s">
        <v>426</v>
      </c>
      <c r="B219" s="99" t="s">
        <v>400</v>
      </c>
      <c r="C219" s="100"/>
      <c r="D219" s="100"/>
      <c r="E219" s="100"/>
      <c r="F219" s="100"/>
      <c r="G219" s="101">
        <v>102</v>
      </c>
      <c r="H219" s="101"/>
      <c r="I219" s="96" t="s">
        <v>28</v>
      </c>
      <c r="J219" s="96" t="s">
        <v>29</v>
      </c>
      <c r="K219" s="96" t="s">
        <v>30</v>
      </c>
      <c r="L219" s="96" t="s">
        <v>87</v>
      </c>
      <c r="M219" s="96" t="s">
        <v>62</v>
      </c>
      <c r="N219" s="96" t="s">
        <v>64</v>
      </c>
      <c r="O219" s="96" t="str">
        <f t="shared" si="7"/>
        <v>A</v>
      </c>
      <c r="P219" s="96" t="str">
        <f t="shared" si="8"/>
        <v>Autumn</v>
      </c>
      <c r="Q219" s="102">
        <v>2014</v>
      </c>
      <c r="R219" s="96" t="s">
        <v>270</v>
      </c>
      <c r="S219" s="96" t="s">
        <v>444</v>
      </c>
    </row>
    <row r="220" spans="1:19" x14ac:dyDescent="0.25">
      <c r="A220" s="98" t="s">
        <v>426</v>
      </c>
      <c r="B220" s="99" t="s">
        <v>400</v>
      </c>
      <c r="C220" s="100"/>
      <c r="D220" s="100"/>
      <c r="E220" s="100"/>
      <c r="F220" s="100"/>
      <c r="G220" s="101">
        <v>138</v>
      </c>
      <c r="H220" s="101"/>
      <c r="I220" s="96" t="s">
        <v>28</v>
      </c>
      <c r="J220" s="96" t="s">
        <v>29</v>
      </c>
      <c r="K220" s="96" t="s">
        <v>30</v>
      </c>
      <c r="L220" s="96" t="s">
        <v>90</v>
      </c>
      <c r="M220" s="96" t="s">
        <v>62</v>
      </c>
      <c r="N220" s="96" t="s">
        <v>64</v>
      </c>
      <c r="O220" s="96" t="str">
        <f t="shared" si="7"/>
        <v>A</v>
      </c>
      <c r="P220" s="96" t="str">
        <f t="shared" si="8"/>
        <v>Autumn</v>
      </c>
      <c r="Q220" s="102">
        <v>2014</v>
      </c>
      <c r="R220" s="96" t="s">
        <v>270</v>
      </c>
      <c r="S220" s="96" t="s">
        <v>445</v>
      </c>
    </row>
    <row r="221" spans="1:19" x14ac:dyDescent="0.25">
      <c r="A221" s="98" t="s">
        <v>426</v>
      </c>
      <c r="B221" s="99" t="s">
        <v>400</v>
      </c>
      <c r="C221" s="100"/>
      <c r="D221" s="100"/>
      <c r="E221" s="100"/>
      <c r="F221" s="100"/>
      <c r="G221" s="101">
        <v>34</v>
      </c>
      <c r="H221" s="101"/>
      <c r="I221" s="96" t="s">
        <v>28</v>
      </c>
      <c r="J221" s="96" t="s">
        <v>29</v>
      </c>
      <c r="K221" s="96" t="s">
        <v>30</v>
      </c>
      <c r="L221" s="96" t="s">
        <v>60</v>
      </c>
      <c r="M221" s="96" t="s">
        <v>62</v>
      </c>
      <c r="N221" s="96" t="s">
        <v>64</v>
      </c>
      <c r="O221" s="96" t="str">
        <f t="shared" si="7"/>
        <v>A</v>
      </c>
      <c r="P221" s="96" t="str">
        <f t="shared" si="8"/>
        <v>Autumn</v>
      </c>
      <c r="Q221" s="102">
        <v>2014</v>
      </c>
      <c r="R221" s="96" t="s">
        <v>316</v>
      </c>
      <c r="S221" s="96" t="s">
        <v>446</v>
      </c>
    </row>
    <row r="222" spans="1:19" x14ac:dyDescent="0.25">
      <c r="A222" s="98" t="s">
        <v>426</v>
      </c>
      <c r="B222" s="99" t="s">
        <v>400</v>
      </c>
      <c r="C222" s="100"/>
      <c r="D222" s="100"/>
      <c r="E222" s="100"/>
      <c r="F222" s="100"/>
      <c r="G222" s="101">
        <v>102</v>
      </c>
      <c r="H222" s="101"/>
      <c r="I222" s="96" t="s">
        <v>28</v>
      </c>
      <c r="J222" s="96" t="s">
        <v>29</v>
      </c>
      <c r="K222" s="96" t="s">
        <v>30</v>
      </c>
      <c r="L222" s="96" t="s">
        <v>87</v>
      </c>
      <c r="M222" s="96" t="s">
        <v>62</v>
      </c>
      <c r="N222" s="96" t="s">
        <v>64</v>
      </c>
      <c r="O222" s="96" t="str">
        <f t="shared" si="7"/>
        <v>A</v>
      </c>
      <c r="P222" s="96" t="str">
        <f t="shared" si="8"/>
        <v>Autumn</v>
      </c>
      <c r="Q222" s="102">
        <v>2014</v>
      </c>
      <c r="R222" s="96" t="s">
        <v>270</v>
      </c>
      <c r="S222" s="96" t="s">
        <v>448</v>
      </c>
    </row>
    <row r="223" spans="1:19" x14ac:dyDescent="0.25">
      <c r="A223" s="98" t="s">
        <v>426</v>
      </c>
      <c r="B223" s="99" t="s">
        <v>400</v>
      </c>
      <c r="C223" s="100"/>
      <c r="D223" s="100"/>
      <c r="E223" s="100"/>
      <c r="F223" s="100"/>
      <c r="G223" s="101">
        <v>138</v>
      </c>
      <c r="H223" s="101"/>
      <c r="I223" s="96" t="s">
        <v>28</v>
      </c>
      <c r="J223" s="96" t="s">
        <v>29</v>
      </c>
      <c r="K223" s="96" t="s">
        <v>30</v>
      </c>
      <c r="L223" s="96" t="s">
        <v>90</v>
      </c>
      <c r="M223" s="96" t="s">
        <v>62</v>
      </c>
      <c r="N223" s="96" t="s">
        <v>64</v>
      </c>
      <c r="O223" s="96" t="str">
        <f t="shared" si="7"/>
        <v>A</v>
      </c>
      <c r="P223" s="96" t="str">
        <f t="shared" si="8"/>
        <v>Autumn</v>
      </c>
      <c r="Q223" s="102">
        <v>2014</v>
      </c>
      <c r="R223" s="96" t="s">
        <v>270</v>
      </c>
      <c r="S223" s="96" t="s">
        <v>449</v>
      </c>
    </row>
    <row r="224" spans="1:19" x14ac:dyDescent="0.25">
      <c r="A224" s="98" t="s">
        <v>426</v>
      </c>
      <c r="B224" s="99" t="s">
        <v>400</v>
      </c>
      <c r="C224" s="100"/>
      <c r="D224" s="100"/>
      <c r="E224" s="100"/>
      <c r="F224" s="100"/>
      <c r="G224" s="101">
        <v>34</v>
      </c>
      <c r="H224" s="101"/>
      <c r="I224" s="96" t="s">
        <v>28</v>
      </c>
      <c r="J224" s="96" t="s">
        <v>29</v>
      </c>
      <c r="K224" s="96" t="s">
        <v>30</v>
      </c>
      <c r="L224" s="96" t="s">
        <v>60</v>
      </c>
      <c r="M224" s="96" t="s">
        <v>62</v>
      </c>
      <c r="N224" s="96" t="s">
        <v>64</v>
      </c>
      <c r="O224" s="96" t="str">
        <f t="shared" si="7"/>
        <v>A</v>
      </c>
      <c r="P224" s="96" t="str">
        <f t="shared" si="8"/>
        <v>Autumn</v>
      </c>
      <c r="Q224" s="102">
        <v>2014</v>
      </c>
      <c r="R224" s="96" t="s">
        <v>316</v>
      </c>
      <c r="S224" s="96" t="s">
        <v>450</v>
      </c>
    </row>
    <row r="225" spans="1:19" x14ac:dyDescent="0.25">
      <c r="A225" s="98" t="s">
        <v>451</v>
      </c>
      <c r="B225" s="99" t="s">
        <v>400</v>
      </c>
      <c r="C225" s="100">
        <v>0.03</v>
      </c>
      <c r="D225" s="1">
        <v>0.01</v>
      </c>
      <c r="E225" s="100">
        <v>13.16</v>
      </c>
      <c r="F225" s="1">
        <v>2.2200000000000002</v>
      </c>
      <c r="G225" s="101">
        <v>83</v>
      </c>
      <c r="H225" s="1">
        <v>17.37</v>
      </c>
      <c r="I225" s="96" t="s">
        <v>28</v>
      </c>
      <c r="J225" s="96" t="s">
        <v>29</v>
      </c>
      <c r="K225" s="96" t="s">
        <v>30</v>
      </c>
      <c r="L225" s="96" t="s">
        <v>87</v>
      </c>
      <c r="M225" s="96" t="s">
        <v>62</v>
      </c>
      <c r="N225" s="96" t="s">
        <v>49</v>
      </c>
      <c r="O225" s="96" t="str">
        <f t="shared" si="7"/>
        <v>Su</v>
      </c>
      <c r="P225" s="96" t="str">
        <f t="shared" si="8"/>
        <v>Summer</v>
      </c>
      <c r="Q225" s="102">
        <v>2011</v>
      </c>
      <c r="R225" s="96" t="s">
        <v>226</v>
      </c>
      <c r="S225" s="96" t="s">
        <v>456</v>
      </c>
    </row>
    <row r="226" spans="1:19" x14ac:dyDescent="0.25">
      <c r="A226" s="98" t="s">
        <v>451</v>
      </c>
      <c r="B226" s="99" t="s">
        <v>400</v>
      </c>
      <c r="C226" s="100">
        <v>0.03</v>
      </c>
      <c r="D226" s="1">
        <v>0.01</v>
      </c>
      <c r="E226" s="100">
        <v>13.16</v>
      </c>
      <c r="F226" s="1">
        <v>2.2200000000000002</v>
      </c>
      <c r="G226" s="101">
        <v>55</v>
      </c>
      <c r="H226" s="1">
        <v>12.72</v>
      </c>
      <c r="I226" s="96" t="s">
        <v>28</v>
      </c>
      <c r="J226" s="96" t="s">
        <v>29</v>
      </c>
      <c r="K226" s="96" t="s">
        <v>30</v>
      </c>
      <c r="L226" s="96" t="s">
        <v>87</v>
      </c>
      <c r="M226" s="96" t="s">
        <v>62</v>
      </c>
      <c r="N226" s="96" t="s">
        <v>49</v>
      </c>
      <c r="O226" s="96" t="str">
        <f t="shared" si="7"/>
        <v>Su</v>
      </c>
      <c r="P226" s="96" t="str">
        <f t="shared" si="8"/>
        <v>Summer</v>
      </c>
      <c r="Q226" s="102">
        <v>2011</v>
      </c>
      <c r="R226" s="96" t="s">
        <v>226</v>
      </c>
      <c r="S226" s="96" t="s">
        <v>456</v>
      </c>
    </row>
    <row r="227" spans="1:19" x14ac:dyDescent="0.25">
      <c r="A227" s="98" t="s">
        <v>463</v>
      </c>
      <c r="B227" s="99" t="s">
        <v>400</v>
      </c>
      <c r="C227" s="100">
        <v>7.0000000000000007E-2</v>
      </c>
      <c r="D227" s="100"/>
      <c r="E227" s="100">
        <v>10.7</v>
      </c>
      <c r="F227" s="100"/>
      <c r="G227" s="101" t="s">
        <v>465</v>
      </c>
      <c r="H227" s="101"/>
      <c r="I227" s="96" t="s">
        <v>28</v>
      </c>
      <c r="J227" s="96" t="s">
        <v>29</v>
      </c>
      <c r="K227" s="96" t="s">
        <v>30</v>
      </c>
      <c r="L227" s="96" t="s">
        <v>87</v>
      </c>
      <c r="M227" s="96" t="s">
        <v>46</v>
      </c>
      <c r="N227" s="96" t="s">
        <v>64</v>
      </c>
      <c r="O227" s="96" t="str">
        <f t="shared" si="7"/>
        <v>A</v>
      </c>
      <c r="P227" s="96" t="str">
        <f t="shared" si="8"/>
        <v>Autumn</v>
      </c>
      <c r="Q227" s="102">
        <v>2015</v>
      </c>
      <c r="R227" s="96" t="s">
        <v>65</v>
      </c>
      <c r="S227" s="96" t="s">
        <v>469</v>
      </c>
    </row>
    <row r="228" spans="1:19" x14ac:dyDescent="0.25">
      <c r="A228" s="98" t="s">
        <v>470</v>
      </c>
      <c r="B228" s="99" t="s">
        <v>400</v>
      </c>
      <c r="C228" s="100">
        <v>6.0000000000000001E-3</v>
      </c>
      <c r="D228" s="100"/>
      <c r="E228" s="100">
        <v>17.190000000000001</v>
      </c>
      <c r="F228" s="100"/>
      <c r="G228" s="101"/>
      <c r="H228" s="101"/>
      <c r="I228" s="96" t="s">
        <v>28</v>
      </c>
      <c r="J228" s="96" t="s">
        <v>29</v>
      </c>
      <c r="K228" s="96" t="s">
        <v>30</v>
      </c>
      <c r="L228" s="96" t="s">
        <v>87</v>
      </c>
      <c r="M228" s="96" t="s">
        <v>56</v>
      </c>
      <c r="N228" s="96" t="s">
        <v>49</v>
      </c>
      <c r="O228" s="96" t="str">
        <f t="shared" si="7"/>
        <v>Su</v>
      </c>
      <c r="P228" s="96" t="str">
        <f t="shared" si="8"/>
        <v>Summer</v>
      </c>
      <c r="Q228" s="102">
        <v>2019</v>
      </c>
      <c r="R228" s="96" t="s">
        <v>50</v>
      </c>
      <c r="S228" s="96"/>
    </row>
    <row r="229" spans="1:19" x14ac:dyDescent="0.25">
      <c r="A229" s="98" t="s">
        <v>470</v>
      </c>
      <c r="B229" s="99" t="s">
        <v>400</v>
      </c>
      <c r="C229" s="100">
        <v>8.9999999999999993E-3</v>
      </c>
      <c r="D229" s="100"/>
      <c r="E229" s="100">
        <v>17.190000000000001</v>
      </c>
      <c r="F229" s="100"/>
      <c r="G229" s="101"/>
      <c r="H229" s="101"/>
      <c r="I229" s="96" t="s">
        <v>28</v>
      </c>
      <c r="J229" s="96" t="s">
        <v>29</v>
      </c>
      <c r="K229" s="96" t="s">
        <v>30</v>
      </c>
      <c r="L229" s="96" t="s">
        <v>87</v>
      </c>
      <c r="M229" s="96" t="s">
        <v>56</v>
      </c>
      <c r="N229" s="96" t="s">
        <v>49</v>
      </c>
      <c r="O229" s="96" t="str">
        <f t="shared" si="7"/>
        <v>Su</v>
      </c>
      <c r="P229" s="96" t="str">
        <f t="shared" si="8"/>
        <v>Summer</v>
      </c>
      <c r="Q229" s="102">
        <v>2019</v>
      </c>
      <c r="R229" s="96" t="s">
        <v>50</v>
      </c>
      <c r="S229" s="96" t="s">
        <v>476</v>
      </c>
    </row>
    <row r="230" spans="1:19" x14ac:dyDescent="0.25">
      <c r="A230" s="98" t="s">
        <v>477</v>
      </c>
      <c r="B230" s="99" t="s">
        <v>400</v>
      </c>
      <c r="C230" s="100">
        <v>0.12</v>
      </c>
      <c r="D230" s="1">
        <v>0.02</v>
      </c>
      <c r="E230" s="100">
        <v>17.8</v>
      </c>
      <c r="F230" s="1">
        <v>1.6</v>
      </c>
      <c r="G230" s="101">
        <v>2.2200000000000002</v>
      </c>
      <c r="H230" s="1">
        <v>0.33</v>
      </c>
      <c r="I230" s="96" t="s">
        <v>28</v>
      </c>
      <c r="J230" s="96" t="s">
        <v>29</v>
      </c>
      <c r="K230" s="96" t="s">
        <v>30</v>
      </c>
      <c r="L230" s="96" t="s">
        <v>479</v>
      </c>
      <c r="M230" s="96" t="s">
        <v>480</v>
      </c>
      <c r="N230" s="96" t="s">
        <v>49</v>
      </c>
      <c r="O230" s="96" t="str">
        <f t="shared" si="7"/>
        <v>Su</v>
      </c>
      <c r="P230" s="96" t="str">
        <f t="shared" si="8"/>
        <v>Summer</v>
      </c>
      <c r="Q230" s="102">
        <v>2003</v>
      </c>
      <c r="R230" s="96" t="s">
        <v>50</v>
      </c>
      <c r="S230" s="96"/>
    </row>
    <row r="231" spans="1:19" x14ac:dyDescent="0.25">
      <c r="A231" s="98" t="s">
        <v>477</v>
      </c>
      <c r="B231" s="99" t="s">
        <v>400</v>
      </c>
      <c r="C231" s="100">
        <v>0.08</v>
      </c>
      <c r="D231" s="1">
        <v>0.02</v>
      </c>
      <c r="E231" s="100">
        <v>19.100000000000001</v>
      </c>
      <c r="F231" s="1">
        <v>2.2999999999999998</v>
      </c>
      <c r="G231" s="101">
        <v>2.69</v>
      </c>
      <c r="H231" s="1">
        <v>0.4</v>
      </c>
      <c r="I231" s="96" t="s">
        <v>28</v>
      </c>
      <c r="J231" s="96" t="s">
        <v>29</v>
      </c>
      <c r="K231" s="96" t="s">
        <v>30</v>
      </c>
      <c r="L231" s="96" t="s">
        <v>479</v>
      </c>
      <c r="M231" s="96" t="s">
        <v>480</v>
      </c>
      <c r="N231" s="96" t="s">
        <v>64</v>
      </c>
      <c r="O231" s="96" t="str">
        <f t="shared" si="7"/>
        <v>A</v>
      </c>
      <c r="P231" s="96" t="str">
        <f t="shared" si="8"/>
        <v>Autumn</v>
      </c>
      <c r="Q231" s="102">
        <v>2003</v>
      </c>
      <c r="R231" s="96" t="s">
        <v>270</v>
      </c>
      <c r="S231" s="96"/>
    </row>
    <row r="232" spans="1:19" x14ac:dyDescent="0.25">
      <c r="A232" s="98" t="s">
        <v>477</v>
      </c>
      <c r="B232" s="99" t="s">
        <v>400</v>
      </c>
      <c r="C232" s="100">
        <v>0.19</v>
      </c>
      <c r="D232" s="1">
        <v>0.06</v>
      </c>
      <c r="E232" s="100">
        <v>20.3</v>
      </c>
      <c r="F232" s="1">
        <v>2.5</v>
      </c>
      <c r="G232" s="101">
        <v>0.4</v>
      </c>
      <c r="H232" s="1">
        <v>0.11</v>
      </c>
      <c r="I232" s="96" t="s">
        <v>28</v>
      </c>
      <c r="J232" s="96" t="s">
        <v>29</v>
      </c>
      <c r="K232" s="96" t="s">
        <v>30</v>
      </c>
      <c r="L232" s="96" t="s">
        <v>479</v>
      </c>
      <c r="M232" s="96" t="s">
        <v>480</v>
      </c>
      <c r="N232" s="96" t="s">
        <v>54</v>
      </c>
      <c r="O232" s="96" t="str">
        <f t="shared" si="7"/>
        <v>Sp</v>
      </c>
      <c r="P232" s="96" t="str">
        <f t="shared" si="8"/>
        <v>Spring</v>
      </c>
      <c r="Q232" s="102">
        <v>2003</v>
      </c>
      <c r="R232" s="96" t="s">
        <v>268</v>
      </c>
      <c r="S232" s="96"/>
    </row>
    <row r="233" spans="1:19" x14ac:dyDescent="0.25">
      <c r="A233" s="98" t="s">
        <v>477</v>
      </c>
      <c r="B233" s="99" t="s">
        <v>400</v>
      </c>
      <c r="C233" s="100">
        <v>0.12</v>
      </c>
      <c r="D233" s="1">
        <v>0.02</v>
      </c>
      <c r="E233" s="100">
        <v>17.8</v>
      </c>
      <c r="F233" s="1">
        <v>1.6</v>
      </c>
      <c r="G233" s="101">
        <v>1.44</v>
      </c>
      <c r="H233" s="1">
        <v>0.27</v>
      </c>
      <c r="I233" s="96" t="s">
        <v>28</v>
      </c>
      <c r="J233" s="96" t="s">
        <v>29</v>
      </c>
      <c r="K233" s="96" t="s">
        <v>30</v>
      </c>
      <c r="L233" s="96" t="s">
        <v>479</v>
      </c>
      <c r="M233" s="96" t="s">
        <v>317</v>
      </c>
      <c r="N233" s="96" t="s">
        <v>49</v>
      </c>
      <c r="O233" s="96" t="str">
        <f t="shared" si="7"/>
        <v>Su</v>
      </c>
      <c r="P233" s="96" t="str">
        <f t="shared" si="8"/>
        <v>Summer</v>
      </c>
      <c r="Q233" s="102">
        <v>2004</v>
      </c>
      <c r="R233" s="96" t="s">
        <v>50</v>
      </c>
      <c r="S233" s="96"/>
    </row>
    <row r="234" spans="1:19" x14ac:dyDescent="0.25">
      <c r="A234" s="98" t="s">
        <v>477</v>
      </c>
      <c r="B234" s="99" t="s">
        <v>400</v>
      </c>
      <c r="C234" s="100">
        <v>0.19</v>
      </c>
      <c r="D234" s="1">
        <v>0.06</v>
      </c>
      <c r="E234" s="100">
        <v>20.3</v>
      </c>
      <c r="F234" s="1">
        <v>2.5</v>
      </c>
      <c r="G234" s="101">
        <v>0.32</v>
      </c>
      <c r="H234" s="1">
        <v>0.1</v>
      </c>
      <c r="I234" s="96" t="s">
        <v>28</v>
      </c>
      <c r="J234" s="96" t="s">
        <v>29</v>
      </c>
      <c r="K234" s="96" t="s">
        <v>30</v>
      </c>
      <c r="L234" s="96" t="s">
        <v>479</v>
      </c>
      <c r="M234" s="96" t="s">
        <v>317</v>
      </c>
      <c r="N234" s="96" t="s">
        <v>54</v>
      </c>
      <c r="O234" s="96" t="str">
        <f t="shared" si="7"/>
        <v>Sp</v>
      </c>
      <c r="P234" s="96" t="str">
        <f t="shared" si="8"/>
        <v>Spring</v>
      </c>
      <c r="Q234" s="102">
        <v>2004</v>
      </c>
      <c r="R234" s="96" t="s">
        <v>268</v>
      </c>
      <c r="S234" s="96"/>
    </row>
    <row r="235" spans="1:19" x14ac:dyDescent="0.25">
      <c r="A235" s="98" t="s">
        <v>477</v>
      </c>
      <c r="B235" s="99" t="s">
        <v>400</v>
      </c>
      <c r="C235" s="100">
        <v>0.12</v>
      </c>
      <c r="D235" s="1">
        <v>0.02</v>
      </c>
      <c r="E235" s="100">
        <v>17.8</v>
      </c>
      <c r="F235" s="1">
        <v>1.6</v>
      </c>
      <c r="G235" s="101">
        <v>0.33</v>
      </c>
      <c r="H235" s="1">
        <v>0.18</v>
      </c>
      <c r="I235" s="96" t="s">
        <v>28</v>
      </c>
      <c r="J235" s="96" t="s">
        <v>29</v>
      </c>
      <c r="K235" s="96" t="s">
        <v>30</v>
      </c>
      <c r="L235" s="96" t="s">
        <v>479</v>
      </c>
      <c r="M235" s="96" t="s">
        <v>480</v>
      </c>
      <c r="N235" s="96" t="s">
        <v>49</v>
      </c>
      <c r="O235" s="96" t="str">
        <f t="shared" si="7"/>
        <v>Su</v>
      </c>
      <c r="P235" s="96" t="str">
        <f t="shared" si="8"/>
        <v>Summer</v>
      </c>
      <c r="Q235" s="102">
        <v>2005</v>
      </c>
      <c r="R235" s="96" t="s">
        <v>50</v>
      </c>
      <c r="S235" s="96"/>
    </row>
    <row r="236" spans="1:19" x14ac:dyDescent="0.25">
      <c r="A236" s="98" t="s">
        <v>477</v>
      </c>
      <c r="B236" s="99" t="s">
        <v>400</v>
      </c>
      <c r="C236" s="100">
        <v>0.12</v>
      </c>
      <c r="D236" s="1">
        <v>0.02</v>
      </c>
      <c r="E236" s="100">
        <v>17.8</v>
      </c>
      <c r="F236" s="1">
        <v>1.6</v>
      </c>
      <c r="G236" s="101">
        <v>1.08</v>
      </c>
      <c r="H236" s="1">
        <v>0.23</v>
      </c>
      <c r="I236" s="96" t="s">
        <v>28</v>
      </c>
      <c r="J236" s="96" t="s">
        <v>29</v>
      </c>
      <c r="K236" s="96" t="s">
        <v>30</v>
      </c>
      <c r="L236" s="96" t="s">
        <v>479</v>
      </c>
      <c r="M236" s="96" t="s">
        <v>482</v>
      </c>
      <c r="N236" s="96" t="s">
        <v>49</v>
      </c>
      <c r="O236" s="96" t="str">
        <f t="shared" si="7"/>
        <v>Su</v>
      </c>
      <c r="P236" s="96" t="str">
        <f t="shared" si="8"/>
        <v>Summer</v>
      </c>
      <c r="Q236" s="102">
        <v>2006</v>
      </c>
      <c r="R236" s="96" t="s">
        <v>50</v>
      </c>
      <c r="S236" s="96"/>
    </row>
    <row r="237" spans="1:19" x14ac:dyDescent="0.25">
      <c r="A237" s="98" t="s">
        <v>477</v>
      </c>
      <c r="B237" s="99" t="s">
        <v>400</v>
      </c>
      <c r="C237" s="100">
        <v>0.26</v>
      </c>
      <c r="D237" s="1">
        <v>0.04</v>
      </c>
      <c r="E237" s="100">
        <v>10</v>
      </c>
      <c r="F237" s="1">
        <v>0.8</v>
      </c>
      <c r="G237" s="101">
        <v>55.93</v>
      </c>
      <c r="H237" s="1">
        <v>4.41</v>
      </c>
      <c r="I237" s="96" t="s">
        <v>28</v>
      </c>
      <c r="J237" s="96" t="s">
        <v>29</v>
      </c>
      <c r="K237" s="96" t="s">
        <v>30</v>
      </c>
      <c r="L237" s="96" t="s">
        <v>479</v>
      </c>
      <c r="M237" s="96" t="s">
        <v>482</v>
      </c>
      <c r="N237" s="96" t="s">
        <v>64</v>
      </c>
      <c r="O237" s="96" t="str">
        <f t="shared" si="7"/>
        <v>A</v>
      </c>
      <c r="P237" s="96" t="str">
        <f t="shared" si="8"/>
        <v>Autumn</v>
      </c>
      <c r="Q237" s="102">
        <v>2006</v>
      </c>
      <c r="R237" s="96" t="s">
        <v>269</v>
      </c>
      <c r="S237" s="96"/>
    </row>
    <row r="238" spans="1:19" x14ac:dyDescent="0.25">
      <c r="A238" s="98" t="s">
        <v>477</v>
      </c>
      <c r="B238" s="99" t="s">
        <v>400</v>
      </c>
      <c r="C238" s="100">
        <v>0.08</v>
      </c>
      <c r="D238" s="1">
        <v>0.02</v>
      </c>
      <c r="E238" s="100">
        <v>19.100000000000001</v>
      </c>
      <c r="F238" s="1">
        <v>2.2999999999999998</v>
      </c>
      <c r="G238" s="101">
        <v>4.04</v>
      </c>
      <c r="H238" s="1">
        <v>0.4</v>
      </c>
      <c r="I238" s="96" t="s">
        <v>28</v>
      </c>
      <c r="J238" s="96" t="s">
        <v>29</v>
      </c>
      <c r="K238" s="96" t="s">
        <v>30</v>
      </c>
      <c r="L238" s="96" t="s">
        <v>479</v>
      </c>
      <c r="M238" s="96" t="s">
        <v>482</v>
      </c>
      <c r="N238" s="96" t="s">
        <v>64</v>
      </c>
      <c r="O238" s="96" t="str">
        <f t="shared" si="7"/>
        <v>A</v>
      </c>
      <c r="P238" s="96" t="str">
        <f t="shared" si="8"/>
        <v>Autumn</v>
      </c>
      <c r="Q238" s="102">
        <v>2006</v>
      </c>
      <c r="R238" s="96" t="s">
        <v>270</v>
      </c>
      <c r="S238" s="96"/>
    </row>
    <row r="239" spans="1:19" x14ac:dyDescent="0.25">
      <c r="A239" s="98" t="s">
        <v>477</v>
      </c>
      <c r="B239" s="99" t="s">
        <v>400</v>
      </c>
      <c r="C239" s="100">
        <v>0.15</v>
      </c>
      <c r="D239" s="1">
        <v>0.03</v>
      </c>
      <c r="E239" s="100">
        <v>14.2</v>
      </c>
      <c r="F239" s="1">
        <v>1.4</v>
      </c>
      <c r="G239" s="101">
        <v>27.64</v>
      </c>
      <c r="H239" s="1">
        <v>2.81</v>
      </c>
      <c r="I239" s="96" t="s">
        <v>28</v>
      </c>
      <c r="J239" s="96" t="s">
        <v>29</v>
      </c>
      <c r="K239" s="96" t="s">
        <v>30</v>
      </c>
      <c r="L239" s="96" t="s">
        <v>479</v>
      </c>
      <c r="M239" s="96" t="s">
        <v>482</v>
      </c>
      <c r="N239" s="96" t="s">
        <v>54</v>
      </c>
      <c r="O239" s="96" t="str">
        <f t="shared" si="7"/>
        <v>Sp</v>
      </c>
      <c r="P239" s="96" t="str">
        <f t="shared" si="8"/>
        <v>Spring</v>
      </c>
      <c r="Q239" s="102">
        <v>2006</v>
      </c>
      <c r="R239" s="96" t="s">
        <v>268</v>
      </c>
      <c r="S239" s="96"/>
    </row>
    <row r="240" spans="1:19" x14ac:dyDescent="0.25">
      <c r="A240" s="98" t="s">
        <v>477</v>
      </c>
      <c r="B240" s="99" t="s">
        <v>400</v>
      </c>
      <c r="C240" s="100">
        <v>0.36</v>
      </c>
      <c r="D240" s="1">
        <v>0.04</v>
      </c>
      <c r="E240" s="100">
        <v>11.3</v>
      </c>
      <c r="F240" s="1">
        <v>0.8</v>
      </c>
      <c r="G240" s="101">
        <v>32.369999999999997</v>
      </c>
      <c r="H240" s="1">
        <v>2.8</v>
      </c>
      <c r="I240" s="96" t="s">
        <v>28</v>
      </c>
      <c r="J240" s="96" t="s">
        <v>29</v>
      </c>
      <c r="K240" s="96" t="s">
        <v>30</v>
      </c>
      <c r="L240" s="96" t="s">
        <v>479</v>
      </c>
      <c r="M240" s="96" t="s">
        <v>482</v>
      </c>
      <c r="N240" s="96" t="s">
        <v>54</v>
      </c>
      <c r="O240" s="96" t="str">
        <f t="shared" si="7"/>
        <v>Sp</v>
      </c>
      <c r="P240" s="96" t="str">
        <f t="shared" si="8"/>
        <v>Spring</v>
      </c>
      <c r="Q240" s="102">
        <v>2006</v>
      </c>
      <c r="R240" s="96" t="s">
        <v>268</v>
      </c>
      <c r="S240" s="96"/>
    </row>
    <row r="241" spans="1:19" x14ac:dyDescent="0.25">
      <c r="A241" s="98" t="s">
        <v>477</v>
      </c>
      <c r="B241" s="99" t="s">
        <v>400</v>
      </c>
      <c r="C241" s="100">
        <v>0.25</v>
      </c>
      <c r="D241" s="1">
        <v>0.05</v>
      </c>
      <c r="E241" s="100">
        <v>13.3</v>
      </c>
      <c r="F241" s="1">
        <v>1.4</v>
      </c>
      <c r="G241" s="101">
        <v>14.97</v>
      </c>
      <c r="H241" s="1">
        <v>1.85</v>
      </c>
      <c r="I241" s="96" t="s">
        <v>28</v>
      </c>
      <c r="J241" s="96" t="s">
        <v>29</v>
      </c>
      <c r="K241" s="96" t="s">
        <v>30</v>
      </c>
      <c r="L241" s="96" t="s">
        <v>479</v>
      </c>
      <c r="M241" s="96" t="s">
        <v>483</v>
      </c>
      <c r="N241" s="96" t="s">
        <v>64</v>
      </c>
      <c r="O241" s="96" t="str">
        <f t="shared" si="7"/>
        <v>A</v>
      </c>
      <c r="P241" s="96" t="str">
        <f t="shared" si="8"/>
        <v>Autumn</v>
      </c>
      <c r="Q241" s="102">
        <v>2007</v>
      </c>
      <c r="R241" s="96" t="s">
        <v>269</v>
      </c>
      <c r="S241" s="96" t="s">
        <v>484</v>
      </c>
    </row>
    <row r="242" spans="1:19" x14ac:dyDescent="0.25">
      <c r="A242" s="98" t="s">
        <v>477</v>
      </c>
      <c r="B242" s="99" t="s">
        <v>400</v>
      </c>
      <c r="C242" s="100">
        <v>0.51</v>
      </c>
      <c r="D242" s="1">
        <v>0.06</v>
      </c>
      <c r="E242" s="100">
        <v>10.5</v>
      </c>
      <c r="F242" s="1">
        <v>0.7</v>
      </c>
      <c r="G242" s="101">
        <v>24.62</v>
      </c>
      <c r="H242" s="1">
        <v>2.4</v>
      </c>
      <c r="I242" s="96" t="s">
        <v>28</v>
      </c>
      <c r="J242" s="96" t="s">
        <v>29</v>
      </c>
      <c r="K242" s="96" t="s">
        <v>30</v>
      </c>
      <c r="L242" s="96" t="s">
        <v>479</v>
      </c>
      <c r="M242" s="96" t="s">
        <v>483</v>
      </c>
      <c r="N242" s="96" t="s">
        <v>64</v>
      </c>
      <c r="O242" s="96" t="str">
        <f t="shared" si="7"/>
        <v>A</v>
      </c>
      <c r="P242" s="96" t="str">
        <f t="shared" si="8"/>
        <v>Autumn</v>
      </c>
      <c r="Q242" s="102">
        <v>2007</v>
      </c>
      <c r="R242" s="96" t="s">
        <v>269</v>
      </c>
      <c r="S242" s="96" t="s">
        <v>484</v>
      </c>
    </row>
    <row r="243" spans="1:19" x14ac:dyDescent="0.25">
      <c r="A243" s="98" t="s">
        <v>477</v>
      </c>
      <c r="B243" s="99" t="s">
        <v>400</v>
      </c>
      <c r="C243" s="100">
        <v>0.42</v>
      </c>
      <c r="D243" s="1">
        <v>0.12</v>
      </c>
      <c r="E243" s="100">
        <v>10.3</v>
      </c>
      <c r="F243" s="1">
        <v>2.1</v>
      </c>
      <c r="G243" s="101">
        <v>6.46</v>
      </c>
      <c r="H243" s="1">
        <v>1.31</v>
      </c>
      <c r="I243" s="96" t="s">
        <v>28</v>
      </c>
      <c r="J243" s="96" t="s">
        <v>29</v>
      </c>
      <c r="K243" s="96" t="s">
        <v>30</v>
      </c>
      <c r="L243" s="96" t="s">
        <v>479</v>
      </c>
      <c r="M243" s="96" t="s">
        <v>483</v>
      </c>
      <c r="N243" s="96" t="s">
        <v>64</v>
      </c>
      <c r="O243" s="96" t="str">
        <f t="shared" si="7"/>
        <v>A</v>
      </c>
      <c r="P243" s="96" t="str">
        <f t="shared" si="8"/>
        <v>Autumn</v>
      </c>
      <c r="Q243" s="102">
        <v>2007</v>
      </c>
      <c r="R243" s="96" t="s">
        <v>270</v>
      </c>
      <c r="S243" s="96" t="s">
        <v>484</v>
      </c>
    </row>
    <row r="244" spans="1:19" x14ac:dyDescent="0.25">
      <c r="A244" s="98" t="s">
        <v>477</v>
      </c>
      <c r="B244" s="99" t="s">
        <v>400</v>
      </c>
      <c r="C244" s="100">
        <v>0.6</v>
      </c>
      <c r="D244" s="1">
        <v>0.06</v>
      </c>
      <c r="E244" s="100">
        <v>11</v>
      </c>
      <c r="F244" s="1">
        <v>0.7</v>
      </c>
      <c r="G244" s="101">
        <v>19.96</v>
      </c>
      <c r="H244" s="1">
        <v>2.0299999999999998</v>
      </c>
      <c r="I244" s="96" t="s">
        <v>28</v>
      </c>
      <c r="J244" s="96" t="s">
        <v>29</v>
      </c>
      <c r="K244" s="96" t="s">
        <v>30</v>
      </c>
      <c r="L244" s="96" t="s">
        <v>479</v>
      </c>
      <c r="M244" s="96" t="s">
        <v>483</v>
      </c>
      <c r="N244" s="96" t="s">
        <v>64</v>
      </c>
      <c r="O244" s="96" t="str">
        <f t="shared" si="7"/>
        <v>A</v>
      </c>
      <c r="P244" s="96" t="str">
        <f t="shared" si="8"/>
        <v>Autumn</v>
      </c>
      <c r="Q244" s="102">
        <v>2007</v>
      </c>
      <c r="R244" s="96" t="s">
        <v>270</v>
      </c>
      <c r="S244" s="96" t="s">
        <v>484</v>
      </c>
    </row>
    <row r="245" spans="1:19" x14ac:dyDescent="0.25">
      <c r="A245" s="98" t="s">
        <v>477</v>
      </c>
      <c r="B245" s="99" t="s">
        <v>400</v>
      </c>
      <c r="C245" s="100">
        <v>0.62</v>
      </c>
      <c r="D245" s="1">
        <v>0.09</v>
      </c>
      <c r="E245" s="100">
        <v>13.2</v>
      </c>
      <c r="F245" s="1">
        <v>0.9</v>
      </c>
      <c r="G245" s="101">
        <v>10.050000000000001</v>
      </c>
      <c r="H245" s="1">
        <v>1.26</v>
      </c>
      <c r="I245" s="96" t="s">
        <v>28</v>
      </c>
      <c r="J245" s="96" t="s">
        <v>29</v>
      </c>
      <c r="K245" s="96" t="s">
        <v>30</v>
      </c>
      <c r="L245" s="96" t="s">
        <v>479</v>
      </c>
      <c r="M245" s="96" t="s">
        <v>483</v>
      </c>
      <c r="N245" s="96" t="s">
        <v>64</v>
      </c>
      <c r="O245" s="96" t="str">
        <f t="shared" si="7"/>
        <v>A</v>
      </c>
      <c r="P245" s="96" t="str">
        <f t="shared" si="8"/>
        <v>Autumn</v>
      </c>
      <c r="Q245" s="102">
        <v>2007</v>
      </c>
      <c r="R245" s="96" t="s">
        <v>270</v>
      </c>
      <c r="S245" s="96" t="s">
        <v>484</v>
      </c>
    </row>
    <row r="246" spans="1:19" x14ac:dyDescent="0.25">
      <c r="A246" s="98" t="s">
        <v>477</v>
      </c>
      <c r="B246" s="99" t="s">
        <v>400</v>
      </c>
      <c r="C246" s="100">
        <v>0.75</v>
      </c>
      <c r="D246" s="1">
        <v>0.14000000000000001</v>
      </c>
      <c r="E246" s="100">
        <v>12.6</v>
      </c>
      <c r="F246" s="1">
        <v>1.1000000000000001</v>
      </c>
      <c r="G246" s="101">
        <v>6.44</v>
      </c>
      <c r="H246" s="1">
        <v>1.01</v>
      </c>
      <c r="I246" s="96" t="s">
        <v>28</v>
      </c>
      <c r="J246" s="96" t="s">
        <v>29</v>
      </c>
      <c r="K246" s="96" t="s">
        <v>30</v>
      </c>
      <c r="L246" s="96" t="s">
        <v>479</v>
      </c>
      <c r="M246" s="96" t="s">
        <v>483</v>
      </c>
      <c r="N246" s="96" t="s">
        <v>54</v>
      </c>
      <c r="O246" s="96" t="str">
        <f t="shared" si="7"/>
        <v>Sp</v>
      </c>
      <c r="P246" s="96" t="str">
        <f t="shared" si="8"/>
        <v>Spring</v>
      </c>
      <c r="Q246" s="102">
        <v>2007</v>
      </c>
      <c r="R246" s="96" t="s">
        <v>268</v>
      </c>
      <c r="S246" s="96" t="s">
        <v>484</v>
      </c>
    </row>
    <row r="247" spans="1:19" x14ac:dyDescent="0.25">
      <c r="A247" s="98" t="s">
        <v>477</v>
      </c>
      <c r="B247" s="99" t="s">
        <v>400</v>
      </c>
      <c r="C247" s="100">
        <v>0.28000000000000003</v>
      </c>
      <c r="D247" s="1">
        <v>7.0000000000000007E-2</v>
      </c>
      <c r="E247" s="100">
        <v>17.7</v>
      </c>
      <c r="F247" s="1">
        <v>2.2000000000000002</v>
      </c>
      <c r="G247" s="101">
        <v>1.77</v>
      </c>
      <c r="H247" s="1">
        <v>0.19</v>
      </c>
      <c r="I247" s="96" t="s">
        <v>28</v>
      </c>
      <c r="J247" s="96" t="s">
        <v>29</v>
      </c>
      <c r="K247" s="96" t="s">
        <v>30</v>
      </c>
      <c r="L247" s="96" t="s">
        <v>194</v>
      </c>
      <c r="M247" s="96" t="s">
        <v>317</v>
      </c>
      <c r="N247" s="96" t="s">
        <v>64</v>
      </c>
      <c r="O247" s="96" t="str">
        <f t="shared" si="7"/>
        <v>A</v>
      </c>
      <c r="P247" s="96" t="str">
        <f t="shared" si="8"/>
        <v>Autumn</v>
      </c>
      <c r="Q247" s="102">
        <v>2003</v>
      </c>
      <c r="R247" s="96" t="s">
        <v>270</v>
      </c>
      <c r="S247" s="96"/>
    </row>
    <row r="248" spans="1:19" x14ac:dyDescent="0.25">
      <c r="A248" s="98" t="s">
        <v>477</v>
      </c>
      <c r="B248" s="99" t="s">
        <v>400</v>
      </c>
      <c r="C248" s="100">
        <v>0.28000000000000003</v>
      </c>
      <c r="D248" s="1">
        <v>0.11</v>
      </c>
      <c r="E248" s="100">
        <v>24.2</v>
      </c>
      <c r="F248" s="1">
        <v>4.0999999999999996</v>
      </c>
      <c r="G248" s="101">
        <v>0.28000000000000003</v>
      </c>
      <c r="H248" s="1">
        <v>0.08</v>
      </c>
      <c r="I248" s="96" t="s">
        <v>28</v>
      </c>
      <c r="J248" s="96" t="s">
        <v>29</v>
      </c>
      <c r="K248" s="96" t="s">
        <v>30</v>
      </c>
      <c r="L248" s="96" t="s">
        <v>194</v>
      </c>
      <c r="M248" s="96" t="s">
        <v>317</v>
      </c>
      <c r="N248" s="96" t="s">
        <v>54</v>
      </c>
      <c r="O248" s="96" t="str">
        <f t="shared" si="7"/>
        <v>Sp</v>
      </c>
      <c r="P248" s="96" t="str">
        <f t="shared" si="8"/>
        <v>Spring</v>
      </c>
      <c r="Q248" s="102">
        <v>2003</v>
      </c>
      <c r="R248" s="96" t="s">
        <v>268</v>
      </c>
      <c r="S248" s="96"/>
    </row>
    <row r="249" spans="1:19" x14ac:dyDescent="0.25">
      <c r="A249" s="98" t="s">
        <v>477</v>
      </c>
      <c r="B249" s="99" t="s">
        <v>400</v>
      </c>
      <c r="C249" s="100">
        <v>0.1</v>
      </c>
      <c r="D249" s="1">
        <v>0.03</v>
      </c>
      <c r="E249" s="100">
        <v>37.700000000000003</v>
      </c>
      <c r="F249" s="1">
        <v>7.9</v>
      </c>
      <c r="G249" s="101">
        <v>0.24</v>
      </c>
      <c r="H249" s="1">
        <v>0.06</v>
      </c>
      <c r="I249" s="96" t="s">
        <v>28</v>
      </c>
      <c r="J249" s="96" t="s">
        <v>29</v>
      </c>
      <c r="K249" s="96" t="s">
        <v>30</v>
      </c>
      <c r="L249" s="96" t="s">
        <v>194</v>
      </c>
      <c r="M249" s="96" t="s">
        <v>317</v>
      </c>
      <c r="N249" s="96" t="s">
        <v>49</v>
      </c>
      <c r="O249" s="96" t="str">
        <f t="shared" si="7"/>
        <v>Su</v>
      </c>
      <c r="P249" s="96" t="str">
        <f t="shared" si="8"/>
        <v>Summer</v>
      </c>
      <c r="Q249" s="102">
        <v>2003</v>
      </c>
      <c r="R249" s="96" t="s">
        <v>50</v>
      </c>
      <c r="S249" s="96"/>
    </row>
    <row r="250" spans="1:19" x14ac:dyDescent="0.25">
      <c r="A250" s="98" t="s">
        <v>477</v>
      </c>
      <c r="B250" s="99" t="s">
        <v>400</v>
      </c>
      <c r="C250" s="100">
        <v>0.28000000000000003</v>
      </c>
      <c r="D250" s="1">
        <v>0.11</v>
      </c>
      <c r="E250" s="100">
        <v>24.2</v>
      </c>
      <c r="F250" s="1">
        <v>4.0999999999999996</v>
      </c>
      <c r="G250" s="101">
        <v>0.02</v>
      </c>
      <c r="H250" s="1">
        <v>0.03</v>
      </c>
      <c r="I250" s="96" t="s">
        <v>28</v>
      </c>
      <c r="J250" s="96" t="s">
        <v>29</v>
      </c>
      <c r="K250" s="96" t="s">
        <v>30</v>
      </c>
      <c r="L250" s="96" t="s">
        <v>194</v>
      </c>
      <c r="M250" s="96" t="s">
        <v>482</v>
      </c>
      <c r="N250" s="96" t="s">
        <v>54</v>
      </c>
      <c r="O250" s="96" t="str">
        <f t="shared" si="7"/>
        <v>Sp</v>
      </c>
      <c r="P250" s="96" t="str">
        <f t="shared" si="8"/>
        <v>Spring</v>
      </c>
      <c r="Q250" s="102">
        <v>2004</v>
      </c>
      <c r="R250" s="96" t="s">
        <v>268</v>
      </c>
      <c r="S250" s="96"/>
    </row>
    <row r="251" spans="1:19" x14ac:dyDescent="0.25">
      <c r="A251" s="98" t="s">
        <v>477</v>
      </c>
      <c r="B251" s="99" t="s">
        <v>400</v>
      </c>
      <c r="C251" s="100">
        <v>0.1</v>
      </c>
      <c r="D251" s="1">
        <v>0.03</v>
      </c>
      <c r="E251" s="100">
        <v>37.700000000000003</v>
      </c>
      <c r="F251" s="1">
        <v>7.9</v>
      </c>
      <c r="G251" s="101">
        <v>0.3</v>
      </c>
      <c r="H251" s="1">
        <v>7.0000000000000007E-2</v>
      </c>
      <c r="I251" s="96" t="s">
        <v>28</v>
      </c>
      <c r="J251" s="96" t="s">
        <v>29</v>
      </c>
      <c r="K251" s="96" t="s">
        <v>30</v>
      </c>
      <c r="L251" s="96" t="s">
        <v>194</v>
      </c>
      <c r="M251" s="96" t="s">
        <v>482</v>
      </c>
      <c r="N251" s="96" t="s">
        <v>49</v>
      </c>
      <c r="O251" s="96" t="str">
        <f t="shared" si="7"/>
        <v>Su</v>
      </c>
      <c r="P251" s="96" t="str">
        <f t="shared" si="8"/>
        <v>Summer</v>
      </c>
      <c r="Q251" s="102">
        <v>2004</v>
      </c>
      <c r="R251" s="96" t="s">
        <v>50</v>
      </c>
      <c r="S251" s="96"/>
    </row>
    <row r="252" spans="1:19" x14ac:dyDescent="0.25">
      <c r="A252" s="98" t="s">
        <v>486</v>
      </c>
      <c r="B252" s="99" t="s">
        <v>400</v>
      </c>
      <c r="C252" s="100">
        <v>0.14498</v>
      </c>
      <c r="D252" s="1">
        <v>1.8787000000000002E-2</v>
      </c>
      <c r="E252" s="100">
        <v>13.16</v>
      </c>
      <c r="F252" s="1">
        <v>0.6079</v>
      </c>
      <c r="G252" s="101"/>
      <c r="H252" s="1"/>
      <c r="I252" s="96" t="s">
        <v>28</v>
      </c>
      <c r="J252" s="96" t="s">
        <v>29</v>
      </c>
      <c r="K252" s="96" t="s">
        <v>30</v>
      </c>
      <c r="L252" s="96" t="s">
        <v>90</v>
      </c>
      <c r="M252" s="96" t="s">
        <v>62</v>
      </c>
      <c r="N252" s="96" t="s">
        <v>54</v>
      </c>
      <c r="O252" s="96" t="str">
        <f t="shared" si="7"/>
        <v>Sp</v>
      </c>
      <c r="P252" s="96" t="str">
        <f t="shared" si="8"/>
        <v>Spring</v>
      </c>
      <c r="Q252" s="102" t="s">
        <v>490</v>
      </c>
      <c r="R252" s="96" t="s">
        <v>268</v>
      </c>
      <c r="S252" s="96" t="s">
        <v>491</v>
      </c>
    </row>
    <row r="253" spans="1:19" x14ac:dyDescent="0.25">
      <c r="A253" s="98" t="s">
        <v>486</v>
      </c>
      <c r="B253" s="99" t="s">
        <v>400</v>
      </c>
      <c r="C253" s="100">
        <v>0.13249</v>
      </c>
      <c r="D253" s="1">
        <v>1.6712000000000001E-2</v>
      </c>
      <c r="E253" s="100">
        <v>14.42</v>
      </c>
      <c r="F253" s="1">
        <v>0.66300000000000003</v>
      </c>
      <c r="G253" s="101"/>
      <c r="H253" s="1"/>
      <c r="I253" s="96" t="s">
        <v>28</v>
      </c>
      <c r="J253" s="96" t="s">
        <v>29</v>
      </c>
      <c r="K253" s="96" t="s">
        <v>30</v>
      </c>
      <c r="L253" s="96" t="s">
        <v>90</v>
      </c>
      <c r="M253" s="96" t="s">
        <v>62</v>
      </c>
      <c r="N253" s="96" t="s">
        <v>54</v>
      </c>
      <c r="O253" s="96" t="str">
        <f t="shared" si="7"/>
        <v>Sp</v>
      </c>
      <c r="P253" s="96" t="str">
        <f t="shared" si="8"/>
        <v>Spring</v>
      </c>
      <c r="Q253" s="102" t="s">
        <v>490</v>
      </c>
      <c r="R253" s="96" t="s">
        <v>268</v>
      </c>
      <c r="S253" s="96" t="s">
        <v>492</v>
      </c>
    </row>
    <row r="254" spans="1:19" x14ac:dyDescent="0.25">
      <c r="A254" s="98" t="s">
        <v>486</v>
      </c>
      <c r="B254" s="99" t="s">
        <v>400</v>
      </c>
      <c r="C254" s="100">
        <v>0.1171</v>
      </c>
      <c r="D254" s="1">
        <v>1.4507000000000001E-2</v>
      </c>
      <c r="E254" s="100">
        <v>14.33</v>
      </c>
      <c r="F254" s="1">
        <v>0.62129999999999996</v>
      </c>
      <c r="G254" s="101"/>
      <c r="H254" s="1"/>
      <c r="I254" s="96" t="s">
        <v>28</v>
      </c>
      <c r="J254" s="96" t="s">
        <v>29</v>
      </c>
      <c r="K254" s="96" t="s">
        <v>30</v>
      </c>
      <c r="L254" s="96" t="s">
        <v>90</v>
      </c>
      <c r="M254" s="96" t="s">
        <v>62</v>
      </c>
      <c r="N254" s="96" t="s">
        <v>52</v>
      </c>
      <c r="O254" s="96" t="str">
        <f t="shared" si="7"/>
        <v>W</v>
      </c>
      <c r="P254" s="96" t="str">
        <f t="shared" si="8"/>
        <v>Winter</v>
      </c>
      <c r="Q254" s="102" t="s">
        <v>490</v>
      </c>
      <c r="R254" s="96" t="s">
        <v>394</v>
      </c>
      <c r="S254" s="96" t="s">
        <v>491</v>
      </c>
    </row>
    <row r="255" spans="1:19" x14ac:dyDescent="0.25">
      <c r="A255" s="98" t="s">
        <v>486</v>
      </c>
      <c r="B255" s="99" t="s">
        <v>400</v>
      </c>
      <c r="C255" s="100">
        <v>0.11321000000000001</v>
      </c>
      <c r="D255" s="1">
        <v>1.3336000000000001E-2</v>
      </c>
      <c r="E255" s="100">
        <v>13.93</v>
      </c>
      <c r="F255" s="1">
        <v>0.51060000000000005</v>
      </c>
      <c r="G255" s="101"/>
      <c r="H255" s="1"/>
      <c r="I255" s="96" t="s">
        <v>28</v>
      </c>
      <c r="J255" s="96" t="s">
        <v>29</v>
      </c>
      <c r="K255" s="96" t="s">
        <v>30</v>
      </c>
      <c r="L255" s="96" t="s">
        <v>90</v>
      </c>
      <c r="M255" s="96" t="s">
        <v>62</v>
      </c>
      <c r="N255" s="96" t="s">
        <v>64</v>
      </c>
      <c r="O255" s="96" t="str">
        <f t="shared" si="7"/>
        <v>A</v>
      </c>
      <c r="P255" s="96" t="str">
        <f t="shared" si="8"/>
        <v>Autumn</v>
      </c>
      <c r="Q255" s="102" t="s">
        <v>490</v>
      </c>
      <c r="R255" s="96" t="s">
        <v>270</v>
      </c>
      <c r="S255" s="96" t="s">
        <v>491</v>
      </c>
    </row>
    <row r="256" spans="1:19" x14ac:dyDescent="0.25">
      <c r="A256" s="98" t="s">
        <v>486</v>
      </c>
      <c r="B256" s="99" t="s">
        <v>400</v>
      </c>
      <c r="C256" s="100">
        <v>0.10671</v>
      </c>
      <c r="D256" s="1">
        <v>1.4512000000000001E-2</v>
      </c>
      <c r="E256" s="100">
        <v>15.7</v>
      </c>
      <c r="F256" s="1">
        <v>0.78990000000000005</v>
      </c>
      <c r="G256" s="101"/>
      <c r="H256" s="1"/>
      <c r="I256" s="96" t="s">
        <v>28</v>
      </c>
      <c r="J256" s="96" t="s">
        <v>29</v>
      </c>
      <c r="K256" s="96" t="s">
        <v>30</v>
      </c>
      <c r="L256" s="96" t="s">
        <v>90</v>
      </c>
      <c r="M256" s="96" t="s">
        <v>62</v>
      </c>
      <c r="N256" s="96" t="s">
        <v>52</v>
      </c>
      <c r="O256" s="96" t="str">
        <f t="shared" si="7"/>
        <v>W</v>
      </c>
      <c r="P256" s="96" t="str">
        <f t="shared" si="8"/>
        <v>Winter</v>
      </c>
      <c r="Q256" s="102" t="s">
        <v>490</v>
      </c>
      <c r="R256" s="96" t="s">
        <v>394</v>
      </c>
      <c r="S256" s="96" t="s">
        <v>492</v>
      </c>
    </row>
    <row r="257" spans="1:19" x14ac:dyDescent="0.25">
      <c r="A257" s="98" t="s">
        <v>486</v>
      </c>
      <c r="B257" s="99" t="s">
        <v>400</v>
      </c>
      <c r="C257" s="100">
        <v>0.10312</v>
      </c>
      <c r="D257" s="1">
        <v>1.4160000000000001E-2</v>
      </c>
      <c r="E257" s="100">
        <v>15.25</v>
      </c>
      <c r="F257" s="1">
        <v>0.71509999999999996</v>
      </c>
      <c r="G257" s="101"/>
      <c r="H257" s="1"/>
      <c r="I257" s="96" t="s">
        <v>28</v>
      </c>
      <c r="J257" s="96" t="s">
        <v>29</v>
      </c>
      <c r="K257" s="96" t="s">
        <v>30</v>
      </c>
      <c r="L257" s="96" t="s">
        <v>90</v>
      </c>
      <c r="M257" s="96" t="s">
        <v>62</v>
      </c>
      <c r="N257" s="96" t="s">
        <v>64</v>
      </c>
      <c r="O257" s="96" t="str">
        <f t="shared" ref="O257:O263" si="9">IFERROR(FIND("/", N257)&gt;0, N257)</f>
        <v>A</v>
      </c>
      <c r="P257" s="96" t="str">
        <f t="shared" si="8"/>
        <v>Autumn</v>
      </c>
      <c r="Q257" s="102" t="s">
        <v>490</v>
      </c>
      <c r="R257" s="96" t="s">
        <v>270</v>
      </c>
      <c r="S257" s="96" t="s">
        <v>492</v>
      </c>
    </row>
    <row r="258" spans="1:19" x14ac:dyDescent="0.25">
      <c r="A258" s="98" t="s">
        <v>486</v>
      </c>
      <c r="B258" s="99" t="s">
        <v>400</v>
      </c>
      <c r="C258" s="100">
        <v>7.664E-2</v>
      </c>
      <c r="D258" s="1">
        <v>1.0404999999999999E-2</v>
      </c>
      <c r="E258" s="100">
        <v>15.62</v>
      </c>
      <c r="F258" s="1">
        <v>0.76790000000000003</v>
      </c>
      <c r="G258" s="101"/>
      <c r="H258" s="1"/>
      <c r="I258" s="96" t="s">
        <v>28</v>
      </c>
      <c r="J258" s="96" t="s">
        <v>29</v>
      </c>
      <c r="K258" s="96" t="s">
        <v>30</v>
      </c>
      <c r="L258" s="96" t="s">
        <v>90</v>
      </c>
      <c r="M258" s="96" t="s">
        <v>62</v>
      </c>
      <c r="N258" s="96" t="s">
        <v>49</v>
      </c>
      <c r="O258" s="96" t="str">
        <f t="shared" si="9"/>
        <v>Su</v>
      </c>
      <c r="P258" s="96" t="str">
        <f t="shared" si="8"/>
        <v>Summer</v>
      </c>
      <c r="Q258" s="102" t="s">
        <v>490</v>
      </c>
      <c r="R258" s="96" t="s">
        <v>50</v>
      </c>
      <c r="S258" s="96" t="s">
        <v>491</v>
      </c>
    </row>
    <row r="259" spans="1:19" x14ac:dyDescent="0.25">
      <c r="A259" s="98" t="s">
        <v>486</v>
      </c>
      <c r="B259" s="99" t="s">
        <v>400</v>
      </c>
      <c r="C259" s="100">
        <v>6.9559999999999997E-2</v>
      </c>
      <c r="D259" s="1">
        <v>9.2709999999999997E-3</v>
      </c>
      <c r="E259" s="100">
        <v>17.100000000000001</v>
      </c>
      <c r="F259" s="1">
        <v>0.81299999999999994</v>
      </c>
      <c r="G259" s="101"/>
      <c r="H259" s="1"/>
      <c r="I259" s="96" t="s">
        <v>28</v>
      </c>
      <c r="J259" s="96" t="s">
        <v>29</v>
      </c>
      <c r="K259" s="96" t="s">
        <v>30</v>
      </c>
      <c r="L259" s="96" t="s">
        <v>90</v>
      </c>
      <c r="M259" s="96" t="s">
        <v>62</v>
      </c>
      <c r="N259" s="96" t="s">
        <v>49</v>
      </c>
      <c r="O259" s="96" t="str">
        <f t="shared" si="9"/>
        <v>Su</v>
      </c>
      <c r="P259" s="96" t="str">
        <f t="shared" si="8"/>
        <v>Summer</v>
      </c>
      <c r="Q259" s="102" t="s">
        <v>490</v>
      </c>
      <c r="R259" s="96" t="s">
        <v>50</v>
      </c>
      <c r="S259" s="96" t="s">
        <v>492</v>
      </c>
    </row>
    <row r="260" spans="1:19" x14ac:dyDescent="0.25">
      <c r="A260" s="98" t="s">
        <v>486</v>
      </c>
      <c r="B260" s="99" t="s">
        <v>400</v>
      </c>
      <c r="C260" s="100">
        <v>6.4610000000000001E-2</v>
      </c>
      <c r="D260" s="1">
        <v>1.2676E-2</v>
      </c>
      <c r="E260" s="100">
        <v>17.940000000000001</v>
      </c>
      <c r="F260" s="1">
        <v>1.4135</v>
      </c>
      <c r="G260" s="101"/>
      <c r="H260" s="1"/>
      <c r="I260" s="96" t="s">
        <v>28</v>
      </c>
      <c r="J260" s="96" t="s">
        <v>29</v>
      </c>
      <c r="K260" s="96" t="s">
        <v>30</v>
      </c>
      <c r="L260" s="96" t="s">
        <v>90</v>
      </c>
      <c r="M260" s="96" t="s">
        <v>62</v>
      </c>
      <c r="N260" s="96" t="s">
        <v>54</v>
      </c>
      <c r="O260" s="96" t="str">
        <f t="shared" si="9"/>
        <v>Sp</v>
      </c>
      <c r="P260" s="96" t="str">
        <f t="shared" ref="P260:P355" si="10">IF(O260="Su","Summer",IF(O260="A","Autumn",IF(O260="W","Winter",IF(O260="Sp","Spring",O260))))</f>
        <v>Spring</v>
      </c>
      <c r="Q260" s="102" t="s">
        <v>490</v>
      </c>
      <c r="R260" s="96" t="s">
        <v>268</v>
      </c>
      <c r="S260" s="96" t="s">
        <v>493</v>
      </c>
    </row>
    <row r="261" spans="1:19" x14ac:dyDescent="0.25">
      <c r="A261" s="98" t="s">
        <v>486</v>
      </c>
      <c r="B261" s="99" t="s">
        <v>400</v>
      </c>
      <c r="C261" s="100">
        <v>5.126E-2</v>
      </c>
      <c r="D261" s="1">
        <v>1.0362E-2</v>
      </c>
      <c r="E261" s="100">
        <v>19.54</v>
      </c>
      <c r="F261" s="1">
        <v>1.4970000000000001</v>
      </c>
      <c r="G261" s="101"/>
      <c r="H261" s="1"/>
      <c r="I261" s="96" t="s">
        <v>28</v>
      </c>
      <c r="J261" s="96" t="s">
        <v>29</v>
      </c>
      <c r="K261" s="96" t="s">
        <v>30</v>
      </c>
      <c r="L261" s="96" t="s">
        <v>90</v>
      </c>
      <c r="M261" s="96" t="s">
        <v>62</v>
      </c>
      <c r="N261" s="96" t="s">
        <v>52</v>
      </c>
      <c r="O261" s="96" t="str">
        <f t="shared" si="9"/>
        <v>W</v>
      </c>
      <c r="P261" s="96" t="str">
        <f t="shared" si="10"/>
        <v>Winter</v>
      </c>
      <c r="Q261" s="102" t="s">
        <v>490</v>
      </c>
      <c r="R261" s="96" t="s">
        <v>394</v>
      </c>
      <c r="S261" s="96" t="s">
        <v>493</v>
      </c>
    </row>
    <row r="262" spans="1:19" x14ac:dyDescent="0.25">
      <c r="A262" s="98" t="s">
        <v>486</v>
      </c>
      <c r="B262" s="99" t="s">
        <v>400</v>
      </c>
      <c r="C262" s="100">
        <v>4.9430000000000002E-2</v>
      </c>
      <c r="D262" s="1">
        <v>9.7669999999999996E-3</v>
      </c>
      <c r="E262" s="100">
        <v>18.989999999999998</v>
      </c>
      <c r="F262" s="1">
        <v>1.4588000000000001</v>
      </c>
      <c r="G262" s="101"/>
      <c r="H262" s="1"/>
      <c r="I262" s="96" t="s">
        <v>28</v>
      </c>
      <c r="J262" s="96" t="s">
        <v>29</v>
      </c>
      <c r="K262" s="96" t="s">
        <v>30</v>
      </c>
      <c r="L262" s="96" t="s">
        <v>90</v>
      </c>
      <c r="M262" s="96" t="s">
        <v>62</v>
      </c>
      <c r="N262" s="96" t="s">
        <v>64</v>
      </c>
      <c r="O262" s="96" t="str">
        <f t="shared" si="9"/>
        <v>A</v>
      </c>
      <c r="P262" s="96" t="str">
        <f t="shared" si="10"/>
        <v>Autumn</v>
      </c>
      <c r="Q262" s="102" t="s">
        <v>490</v>
      </c>
      <c r="R262" s="96" t="s">
        <v>270</v>
      </c>
      <c r="S262" s="96" t="s">
        <v>493</v>
      </c>
    </row>
    <row r="263" spans="1:19" x14ac:dyDescent="0.25">
      <c r="A263" s="98" t="s">
        <v>486</v>
      </c>
      <c r="B263" s="99" t="s">
        <v>400</v>
      </c>
      <c r="C263" s="100">
        <v>3.2710000000000003E-2</v>
      </c>
      <c r="D263" s="1">
        <v>6.3109999999999998E-3</v>
      </c>
      <c r="E263" s="100">
        <v>21.29</v>
      </c>
      <c r="F263" s="1">
        <v>1.5861000000000001</v>
      </c>
      <c r="G263" s="101"/>
      <c r="H263" s="1"/>
      <c r="I263" s="96" t="s">
        <v>28</v>
      </c>
      <c r="J263" s="96" t="s">
        <v>29</v>
      </c>
      <c r="K263" s="96" t="s">
        <v>30</v>
      </c>
      <c r="L263" s="96" t="s">
        <v>90</v>
      </c>
      <c r="M263" s="96" t="s">
        <v>62</v>
      </c>
      <c r="N263" s="96" t="s">
        <v>49</v>
      </c>
      <c r="O263" s="96" t="str">
        <f t="shared" si="9"/>
        <v>Su</v>
      </c>
      <c r="P263" s="96" t="str">
        <f t="shared" si="10"/>
        <v>Summer</v>
      </c>
      <c r="Q263" s="102" t="s">
        <v>490</v>
      </c>
      <c r="R263" s="96" t="s">
        <v>50</v>
      </c>
      <c r="S263" s="96" t="s">
        <v>493</v>
      </c>
    </row>
    <row r="264" spans="1:19" x14ac:dyDescent="0.25">
      <c r="A264" s="98" t="s">
        <v>494</v>
      </c>
      <c r="B264" s="99" t="s">
        <v>400</v>
      </c>
      <c r="C264" s="100"/>
      <c r="D264" s="1"/>
      <c r="E264" s="100"/>
      <c r="F264" s="1"/>
      <c r="G264" s="101"/>
      <c r="H264" s="1"/>
      <c r="I264" s="96" t="s">
        <v>28</v>
      </c>
      <c r="J264" s="96" t="s">
        <v>29</v>
      </c>
      <c r="K264" s="96" t="s">
        <v>30</v>
      </c>
      <c r="L264" s="96" t="s">
        <v>90</v>
      </c>
      <c r="M264" s="96" t="s">
        <v>62</v>
      </c>
      <c r="N264" s="96" t="s">
        <v>500</v>
      </c>
      <c r="O264" s="96" t="s">
        <v>1109</v>
      </c>
      <c r="P264" s="96" t="str">
        <f t="shared" si="10"/>
        <v>Multiple/Unk</v>
      </c>
      <c r="Q264" s="102">
        <v>2007</v>
      </c>
      <c r="R264" s="96" t="s">
        <v>501</v>
      </c>
      <c r="S264" s="96" t="s">
        <v>502</v>
      </c>
    </row>
    <row r="265" spans="1:19" x14ac:dyDescent="0.25">
      <c r="A265" s="98" t="s">
        <v>494</v>
      </c>
      <c r="B265" s="99" t="s">
        <v>400</v>
      </c>
      <c r="C265" s="100"/>
      <c r="D265" s="1"/>
      <c r="E265" s="100"/>
      <c r="F265" s="1"/>
      <c r="G265" s="101">
        <v>19.2</v>
      </c>
      <c r="H265" s="1"/>
      <c r="I265" s="96" t="s">
        <v>28</v>
      </c>
      <c r="J265" s="96" t="s">
        <v>29</v>
      </c>
      <c r="K265" s="96" t="s">
        <v>30</v>
      </c>
      <c r="L265" s="96" t="s">
        <v>87</v>
      </c>
      <c r="M265" s="96" t="s">
        <v>62</v>
      </c>
      <c r="N265" s="96" t="s">
        <v>508</v>
      </c>
      <c r="O265" s="96" t="s">
        <v>1109</v>
      </c>
      <c r="P265" s="96" t="str">
        <f t="shared" si="10"/>
        <v>Multiple/Unk</v>
      </c>
      <c r="Q265" s="102">
        <v>2008</v>
      </c>
      <c r="R265" s="96" t="s">
        <v>509</v>
      </c>
      <c r="S265" s="96" t="s">
        <v>510</v>
      </c>
    </row>
    <row r="266" spans="1:19" x14ac:dyDescent="0.25">
      <c r="A266" s="98" t="s">
        <v>511</v>
      </c>
      <c r="B266" s="99" t="s">
        <v>400</v>
      </c>
      <c r="C266" s="100">
        <v>0.20627999999999999</v>
      </c>
      <c r="D266" s="1">
        <v>1.4829999999999999E-2</v>
      </c>
      <c r="E266" s="100">
        <v>14.194000000000001</v>
      </c>
      <c r="F266" s="1">
        <v>0.40500000000000003</v>
      </c>
      <c r="G266" s="101">
        <v>0.14702000000000001</v>
      </c>
      <c r="H266" s="1">
        <v>1.065E-2</v>
      </c>
      <c r="I266" s="96" t="s">
        <v>28</v>
      </c>
      <c r="J266" s="96" t="s">
        <v>29</v>
      </c>
      <c r="K266" s="96" t="s">
        <v>30</v>
      </c>
      <c r="L266" s="96" t="s">
        <v>45</v>
      </c>
      <c r="M266" s="96" t="s">
        <v>513</v>
      </c>
      <c r="N266" s="96" t="s">
        <v>64</v>
      </c>
      <c r="O266" s="96" t="str">
        <f>IFERROR(FIND("/", N266)&gt;0, N266)</f>
        <v>A</v>
      </c>
      <c r="P266" s="96" t="str">
        <f t="shared" si="10"/>
        <v>Autumn</v>
      </c>
      <c r="Q266" s="102">
        <v>2003</v>
      </c>
      <c r="R266" s="96" t="s">
        <v>270</v>
      </c>
      <c r="S266" s="96" t="s">
        <v>515</v>
      </c>
    </row>
    <row r="267" spans="1:19" x14ac:dyDescent="0.25">
      <c r="A267" s="98" t="s">
        <v>511</v>
      </c>
      <c r="B267" s="99" t="s">
        <v>400</v>
      </c>
      <c r="C267" s="100">
        <v>4.9009999999999998E-2</v>
      </c>
      <c r="D267" s="1">
        <v>7.0499999999999998E-3</v>
      </c>
      <c r="E267" s="100">
        <v>23.648</v>
      </c>
      <c r="F267" s="1">
        <v>8.6720000000000006</v>
      </c>
      <c r="G267" s="101">
        <v>1.1779999999999999E-2</v>
      </c>
      <c r="H267" s="1">
        <v>7.2099999999999994E-3</v>
      </c>
      <c r="I267" s="96" t="s">
        <v>28</v>
      </c>
      <c r="J267" s="96" t="s">
        <v>29</v>
      </c>
      <c r="K267" s="96" t="s">
        <v>30</v>
      </c>
      <c r="L267" s="96" t="s">
        <v>45</v>
      </c>
      <c r="M267" s="96" t="s">
        <v>516</v>
      </c>
      <c r="N267" s="96" t="s">
        <v>64</v>
      </c>
      <c r="O267" s="96" t="str">
        <f>IFERROR(FIND("/", N267)&gt;0, N267)</f>
        <v>A</v>
      </c>
      <c r="P267" s="96" t="str">
        <f t="shared" si="10"/>
        <v>Autumn</v>
      </c>
      <c r="Q267" s="102">
        <v>2004</v>
      </c>
      <c r="R267" s="96" t="s">
        <v>270</v>
      </c>
      <c r="S267" s="96" t="s">
        <v>515</v>
      </c>
    </row>
    <row r="268" spans="1:19" x14ac:dyDescent="0.25">
      <c r="A268" s="98" t="s">
        <v>517</v>
      </c>
      <c r="B268" s="99" t="s">
        <v>400</v>
      </c>
      <c r="C268" s="100"/>
      <c r="D268" s="100"/>
      <c r="E268" s="100">
        <v>15.75</v>
      </c>
      <c r="F268" s="1">
        <v>5.92</v>
      </c>
      <c r="G268" s="101">
        <v>2.93</v>
      </c>
      <c r="H268" s="1">
        <v>0.24</v>
      </c>
      <c r="I268" s="96" t="s">
        <v>140</v>
      </c>
      <c r="J268" s="96" t="s">
        <v>133</v>
      </c>
      <c r="K268" s="96"/>
      <c r="L268" s="96" t="s">
        <v>45</v>
      </c>
      <c r="M268" s="96" t="s">
        <v>46</v>
      </c>
      <c r="N268" s="96" t="s">
        <v>282</v>
      </c>
      <c r="O268" s="96" t="s">
        <v>1109</v>
      </c>
      <c r="P268" s="96" t="str">
        <f t="shared" si="10"/>
        <v>Multiple/Unk</v>
      </c>
      <c r="Q268" s="102">
        <v>1977</v>
      </c>
      <c r="R268" s="96" t="s">
        <v>519</v>
      </c>
      <c r="S268" s="96" t="s">
        <v>520</v>
      </c>
    </row>
    <row r="269" spans="1:19" x14ac:dyDescent="0.25">
      <c r="A269" s="98" t="s">
        <v>517</v>
      </c>
      <c r="B269" s="99" t="s">
        <v>400</v>
      </c>
      <c r="C269" s="100"/>
      <c r="D269" s="100"/>
      <c r="E269" s="100">
        <v>11.16</v>
      </c>
      <c r="F269" s="1">
        <v>2.59</v>
      </c>
      <c r="G269" s="101">
        <v>2.93</v>
      </c>
      <c r="H269" s="1">
        <v>0.24</v>
      </c>
      <c r="I269" s="96" t="s">
        <v>132</v>
      </c>
      <c r="J269" s="96" t="s">
        <v>133</v>
      </c>
      <c r="K269" s="96"/>
      <c r="L269" s="96" t="s">
        <v>45</v>
      </c>
      <c r="M269" s="96" t="s">
        <v>46</v>
      </c>
      <c r="N269" s="96" t="s">
        <v>282</v>
      </c>
      <c r="O269" s="96" t="s">
        <v>1109</v>
      </c>
      <c r="P269" s="96" t="str">
        <f t="shared" si="10"/>
        <v>Multiple/Unk</v>
      </c>
      <c r="Q269" s="102">
        <v>1977</v>
      </c>
      <c r="R269" s="96" t="s">
        <v>519</v>
      </c>
      <c r="S269" s="96" t="s">
        <v>520</v>
      </c>
    </row>
    <row r="270" spans="1:19" x14ac:dyDescent="0.25">
      <c r="A270" s="98" t="s">
        <v>517</v>
      </c>
      <c r="B270" s="99" t="s">
        <v>400</v>
      </c>
      <c r="C270" s="100"/>
      <c r="D270" s="100"/>
      <c r="E270" s="100">
        <v>18.7</v>
      </c>
      <c r="F270" s="1">
        <v>2.58</v>
      </c>
      <c r="G270" s="101">
        <v>0.78</v>
      </c>
      <c r="H270" s="1">
        <v>0.1</v>
      </c>
      <c r="I270" s="96" t="s">
        <v>140</v>
      </c>
      <c r="J270" s="96" t="s">
        <v>133</v>
      </c>
      <c r="K270" s="96"/>
      <c r="L270" s="96" t="s">
        <v>45</v>
      </c>
      <c r="M270" s="96" t="s">
        <v>46</v>
      </c>
      <c r="N270" s="96" t="s">
        <v>136</v>
      </c>
      <c r="O270" s="96" t="s">
        <v>1109</v>
      </c>
      <c r="P270" s="96" t="str">
        <f t="shared" si="10"/>
        <v>Multiple/Unk</v>
      </c>
      <c r="Q270" s="102">
        <v>1977</v>
      </c>
      <c r="R270" s="96" t="s">
        <v>522</v>
      </c>
      <c r="S270" s="96" t="s">
        <v>520</v>
      </c>
    </row>
    <row r="271" spans="1:19" x14ac:dyDescent="0.25">
      <c r="A271" s="98" t="s">
        <v>517</v>
      </c>
      <c r="B271" s="99" t="s">
        <v>400</v>
      </c>
      <c r="C271" s="100"/>
      <c r="D271" s="100"/>
      <c r="E271" s="100">
        <v>17.68</v>
      </c>
      <c r="F271" s="1">
        <v>0.97</v>
      </c>
      <c r="G271" s="101">
        <v>0.78</v>
      </c>
      <c r="H271" s="1">
        <v>0.1</v>
      </c>
      <c r="I271" s="96" t="s">
        <v>132</v>
      </c>
      <c r="J271" s="96" t="s">
        <v>133</v>
      </c>
      <c r="K271" s="96"/>
      <c r="L271" s="96" t="s">
        <v>45</v>
      </c>
      <c r="M271" s="96" t="s">
        <v>46</v>
      </c>
      <c r="N271" s="96" t="s">
        <v>136</v>
      </c>
      <c r="O271" s="96" t="s">
        <v>1109</v>
      </c>
      <c r="P271" s="96" t="str">
        <f t="shared" si="10"/>
        <v>Multiple/Unk</v>
      </c>
      <c r="Q271" s="102">
        <v>1977</v>
      </c>
      <c r="R271" s="96" t="s">
        <v>522</v>
      </c>
      <c r="S271" s="96" t="s">
        <v>520</v>
      </c>
    </row>
    <row r="272" spans="1:19" x14ac:dyDescent="0.25">
      <c r="A272" s="98" t="s">
        <v>517</v>
      </c>
      <c r="B272" s="99" t="s">
        <v>400</v>
      </c>
      <c r="C272" s="100"/>
      <c r="D272" s="100"/>
      <c r="E272" s="100">
        <v>19.37</v>
      </c>
      <c r="F272" s="1">
        <v>0.79</v>
      </c>
      <c r="G272" s="101">
        <v>0.54</v>
      </c>
      <c r="H272" s="1">
        <v>0.09</v>
      </c>
      <c r="I272" s="96" t="s">
        <v>140</v>
      </c>
      <c r="J272" s="96" t="s">
        <v>133</v>
      </c>
      <c r="K272" s="96"/>
      <c r="L272" s="96" t="s">
        <v>45</v>
      </c>
      <c r="M272" s="96" t="s">
        <v>46</v>
      </c>
      <c r="N272" s="96" t="s">
        <v>49</v>
      </c>
      <c r="O272" s="96" t="str">
        <f>IFERROR(FIND("/", N272)&gt;0, N272)</f>
        <v>Su</v>
      </c>
      <c r="P272" s="96" t="str">
        <f t="shared" si="10"/>
        <v>Summer</v>
      </c>
      <c r="Q272" s="102">
        <v>1978</v>
      </c>
      <c r="R272" s="96" t="s">
        <v>50</v>
      </c>
      <c r="S272" s="96" t="s">
        <v>520</v>
      </c>
    </row>
    <row r="273" spans="1:19" x14ac:dyDescent="0.25">
      <c r="A273" s="98" t="s">
        <v>517</v>
      </c>
      <c r="B273" s="99" t="s">
        <v>400</v>
      </c>
      <c r="C273" s="100"/>
      <c r="D273" s="100"/>
      <c r="E273" s="100">
        <v>14.2</v>
      </c>
      <c r="F273" s="100"/>
      <c r="G273" s="101">
        <v>0.54</v>
      </c>
      <c r="H273" s="101"/>
      <c r="I273" s="96" t="s">
        <v>132</v>
      </c>
      <c r="J273" s="96" t="s">
        <v>133</v>
      </c>
      <c r="K273" s="96"/>
      <c r="L273" s="96" t="s">
        <v>45</v>
      </c>
      <c r="M273" s="96" t="s">
        <v>46</v>
      </c>
      <c r="N273" s="96" t="s">
        <v>49</v>
      </c>
      <c r="O273" s="96" t="str">
        <f>IFERROR(FIND("/", N273)&gt;0, N273)</f>
        <v>Su</v>
      </c>
      <c r="P273" s="96" t="str">
        <f t="shared" si="10"/>
        <v>Summer</v>
      </c>
      <c r="Q273" s="102">
        <v>1978</v>
      </c>
      <c r="R273" s="96" t="s">
        <v>50</v>
      </c>
      <c r="S273" s="96" t="s">
        <v>520</v>
      </c>
    </row>
    <row r="274" spans="1:19" x14ac:dyDescent="0.25">
      <c r="A274" s="98" t="s">
        <v>525</v>
      </c>
      <c r="B274" s="99" t="s">
        <v>400</v>
      </c>
      <c r="C274" s="100"/>
      <c r="D274" s="100"/>
      <c r="E274" s="100">
        <v>11.04</v>
      </c>
      <c r="F274" s="100"/>
      <c r="G274" s="101">
        <v>13.025</v>
      </c>
      <c r="H274" s="101"/>
      <c r="I274" s="96" t="s">
        <v>140</v>
      </c>
      <c r="J274" s="96" t="s">
        <v>133</v>
      </c>
      <c r="K274" s="96"/>
      <c r="L274" s="96" t="s">
        <v>87</v>
      </c>
      <c r="M274" s="96" t="s">
        <v>62</v>
      </c>
      <c r="N274" s="96" t="s">
        <v>508</v>
      </c>
      <c r="O274" s="96" t="s">
        <v>1109</v>
      </c>
      <c r="P274" s="96" t="str">
        <f t="shared" si="10"/>
        <v>Multiple/Unk</v>
      </c>
      <c r="Q274" s="102">
        <v>2008</v>
      </c>
      <c r="R274" s="96" t="s">
        <v>509</v>
      </c>
      <c r="S274" s="96" t="s">
        <v>527</v>
      </c>
    </row>
    <row r="275" spans="1:19" x14ac:dyDescent="0.25">
      <c r="A275" s="98" t="s">
        <v>525</v>
      </c>
      <c r="B275" s="99" t="s">
        <v>400</v>
      </c>
      <c r="C275" s="100"/>
      <c r="D275" s="100"/>
      <c r="E275" s="100">
        <v>12.19</v>
      </c>
      <c r="F275" s="100"/>
      <c r="G275" s="101">
        <v>13.025</v>
      </c>
      <c r="H275" s="101"/>
      <c r="I275" s="96" t="s">
        <v>132</v>
      </c>
      <c r="J275" s="96" t="s">
        <v>133</v>
      </c>
      <c r="K275" s="96"/>
      <c r="L275" s="96" t="s">
        <v>87</v>
      </c>
      <c r="M275" s="96" t="s">
        <v>62</v>
      </c>
      <c r="N275" s="96" t="s">
        <v>508</v>
      </c>
      <c r="O275" s="96" t="s">
        <v>1109</v>
      </c>
      <c r="P275" s="96" t="str">
        <f t="shared" si="10"/>
        <v>Multiple/Unk</v>
      </c>
      <c r="Q275" s="102">
        <v>2008</v>
      </c>
      <c r="R275" s="96" t="s">
        <v>509</v>
      </c>
      <c r="S275" s="96" t="s">
        <v>528</v>
      </c>
    </row>
    <row r="276" spans="1:19" x14ac:dyDescent="0.25">
      <c r="A276" s="1" t="s">
        <v>1137</v>
      </c>
      <c r="B276" s="99" t="s">
        <v>400</v>
      </c>
      <c r="C276" s="1">
        <v>3.5999999999999997E-2</v>
      </c>
      <c r="D276" s="1"/>
      <c r="E276" s="3">
        <v>15.56</v>
      </c>
      <c r="F276" s="3"/>
      <c r="G276" s="1">
        <v>8.92</v>
      </c>
      <c r="H276" s="1"/>
      <c r="I276" s="2" t="s">
        <v>28</v>
      </c>
      <c r="J276" s="2" t="s">
        <v>29</v>
      </c>
      <c r="K276" s="2" t="s">
        <v>30</v>
      </c>
      <c r="L276" s="96" t="s">
        <v>87</v>
      </c>
      <c r="M276" s="2" t="s">
        <v>35</v>
      </c>
      <c r="N276" s="2" t="s">
        <v>54</v>
      </c>
      <c r="O276" s="2" t="s">
        <v>54</v>
      </c>
      <c r="P276" s="96" t="str">
        <f t="shared" si="10"/>
        <v>Spring</v>
      </c>
      <c r="Q276" s="4">
        <v>2016</v>
      </c>
      <c r="R276" s="2"/>
      <c r="S276" s="2" t="s">
        <v>1207</v>
      </c>
    </row>
    <row r="277" spans="1:19" x14ac:dyDescent="0.25">
      <c r="A277" s="1" t="s">
        <v>1137</v>
      </c>
      <c r="B277" s="99" t="s">
        <v>400</v>
      </c>
      <c r="C277" s="1">
        <v>1.6E-2</v>
      </c>
      <c r="D277" s="1"/>
      <c r="E277" s="3">
        <v>36.93</v>
      </c>
      <c r="F277" s="3"/>
      <c r="G277" s="1">
        <v>8.92</v>
      </c>
      <c r="H277" s="1"/>
      <c r="I277" s="2" t="s">
        <v>28</v>
      </c>
      <c r="J277" s="2" t="s">
        <v>29</v>
      </c>
      <c r="K277" s="2" t="s">
        <v>30</v>
      </c>
      <c r="L277" s="96" t="s">
        <v>87</v>
      </c>
      <c r="M277" s="2" t="s">
        <v>35</v>
      </c>
      <c r="N277" s="2" t="s">
        <v>54</v>
      </c>
      <c r="O277" s="2" t="s">
        <v>54</v>
      </c>
      <c r="P277" s="96" t="str">
        <f t="shared" si="10"/>
        <v>Spring</v>
      </c>
      <c r="Q277" s="4">
        <v>2016</v>
      </c>
      <c r="R277" s="2"/>
      <c r="S277" s="2" t="s">
        <v>1204</v>
      </c>
    </row>
    <row r="278" spans="1:19" x14ac:dyDescent="0.25">
      <c r="A278" s="1" t="s">
        <v>1137</v>
      </c>
      <c r="B278" s="99" t="s">
        <v>400</v>
      </c>
      <c r="C278" s="1">
        <v>1.4999999999999999E-2</v>
      </c>
      <c r="D278" s="1"/>
      <c r="E278" s="3">
        <v>15.56</v>
      </c>
      <c r="F278" s="3"/>
      <c r="G278" s="1">
        <v>8.92</v>
      </c>
      <c r="H278" s="1"/>
      <c r="I278" s="2" t="s">
        <v>28</v>
      </c>
      <c r="J278" s="2" t="s">
        <v>29</v>
      </c>
      <c r="K278" s="2" t="s">
        <v>30</v>
      </c>
      <c r="L278" s="96" t="s">
        <v>87</v>
      </c>
      <c r="M278" s="2" t="s">
        <v>35</v>
      </c>
      <c r="N278" s="2" t="s">
        <v>54</v>
      </c>
      <c r="O278" s="2" t="s">
        <v>54</v>
      </c>
      <c r="P278" s="96" t="str">
        <f t="shared" si="10"/>
        <v>Spring</v>
      </c>
      <c r="Q278" s="4">
        <v>2016</v>
      </c>
      <c r="R278" s="2"/>
      <c r="S278" s="2" t="s">
        <v>1205</v>
      </c>
    </row>
    <row r="279" spans="1:19" x14ac:dyDescent="0.25">
      <c r="A279" s="1" t="s">
        <v>1137</v>
      </c>
      <c r="B279" s="99" t="s">
        <v>400</v>
      </c>
      <c r="C279" s="1">
        <v>7.0000000000000001E-3</v>
      </c>
      <c r="D279" s="1"/>
      <c r="E279" s="3">
        <v>36.93</v>
      </c>
      <c r="F279" s="3"/>
      <c r="G279" s="1">
        <v>8.92</v>
      </c>
      <c r="H279" s="1"/>
      <c r="I279" s="2" t="s">
        <v>28</v>
      </c>
      <c r="J279" s="2" t="s">
        <v>29</v>
      </c>
      <c r="K279" s="2" t="s">
        <v>30</v>
      </c>
      <c r="L279" s="96" t="s">
        <v>87</v>
      </c>
      <c r="M279" s="2" t="s">
        <v>35</v>
      </c>
      <c r="N279" s="2" t="s">
        <v>54</v>
      </c>
      <c r="O279" s="2" t="s">
        <v>54</v>
      </c>
      <c r="P279" s="96" t="str">
        <f t="shared" si="10"/>
        <v>Spring</v>
      </c>
      <c r="Q279" s="4">
        <v>2016</v>
      </c>
      <c r="R279" s="2"/>
      <c r="S279" s="2" t="s">
        <v>1206</v>
      </c>
    </row>
    <row r="280" spans="1:19" x14ac:dyDescent="0.25">
      <c r="A280" s="1" t="s">
        <v>1137</v>
      </c>
      <c r="B280" s="99" t="s">
        <v>400</v>
      </c>
      <c r="C280" s="1">
        <v>1.2E-2</v>
      </c>
      <c r="D280" s="1"/>
      <c r="E280" s="3">
        <v>32.31</v>
      </c>
      <c r="F280" s="3"/>
      <c r="G280" s="1">
        <v>6.15</v>
      </c>
      <c r="H280" s="1"/>
      <c r="I280" s="2" t="s">
        <v>28</v>
      </c>
      <c r="J280" s="2" t="s">
        <v>29</v>
      </c>
      <c r="K280" s="2" t="s">
        <v>30</v>
      </c>
      <c r="L280" s="96" t="s">
        <v>87</v>
      </c>
      <c r="M280" s="2" t="s">
        <v>35</v>
      </c>
      <c r="N280" s="2" t="s">
        <v>54</v>
      </c>
      <c r="O280" s="2" t="s">
        <v>54</v>
      </c>
      <c r="P280" s="96" t="str">
        <f t="shared" si="10"/>
        <v>Spring</v>
      </c>
      <c r="Q280" s="4">
        <v>2016</v>
      </c>
      <c r="R280" s="2"/>
      <c r="S280" s="2" t="s">
        <v>1207</v>
      </c>
    </row>
    <row r="281" spans="1:19" x14ac:dyDescent="0.25">
      <c r="A281" s="1" t="s">
        <v>1137</v>
      </c>
      <c r="B281" s="99" t="s">
        <v>400</v>
      </c>
      <c r="C281" s="1">
        <v>5.0000000000000001E-3</v>
      </c>
      <c r="D281" s="1"/>
      <c r="E281" s="3">
        <v>76.680000000000007</v>
      </c>
      <c r="F281" s="3"/>
      <c r="G281" s="1">
        <v>6.15</v>
      </c>
      <c r="H281" s="1"/>
      <c r="I281" s="2" t="s">
        <v>28</v>
      </c>
      <c r="J281" s="2" t="s">
        <v>29</v>
      </c>
      <c r="K281" s="2" t="s">
        <v>30</v>
      </c>
      <c r="L281" s="96" t="s">
        <v>87</v>
      </c>
      <c r="M281" s="2" t="s">
        <v>35</v>
      </c>
      <c r="N281" s="2" t="s">
        <v>54</v>
      </c>
      <c r="O281" s="2" t="s">
        <v>54</v>
      </c>
      <c r="P281" s="96" t="str">
        <f t="shared" si="10"/>
        <v>Spring</v>
      </c>
      <c r="Q281" s="4">
        <v>2016</v>
      </c>
      <c r="R281" s="2"/>
      <c r="S281" s="2" t="s">
        <v>1204</v>
      </c>
    </row>
    <row r="282" spans="1:19" x14ac:dyDescent="0.25">
      <c r="A282" s="1" t="s">
        <v>1137</v>
      </c>
      <c r="B282" s="99" t="s">
        <v>400</v>
      </c>
      <c r="C282" s="1">
        <v>5.0000000000000001E-3</v>
      </c>
      <c r="D282" s="1"/>
      <c r="E282" s="3">
        <v>32.31</v>
      </c>
      <c r="F282" s="3"/>
      <c r="G282" s="1">
        <v>6.15</v>
      </c>
      <c r="H282" s="1"/>
      <c r="I282" s="2" t="s">
        <v>28</v>
      </c>
      <c r="J282" s="2" t="s">
        <v>29</v>
      </c>
      <c r="K282" s="2" t="s">
        <v>30</v>
      </c>
      <c r="L282" s="96" t="s">
        <v>87</v>
      </c>
      <c r="M282" s="2" t="s">
        <v>35</v>
      </c>
      <c r="N282" s="2" t="s">
        <v>54</v>
      </c>
      <c r="O282" s="2" t="s">
        <v>54</v>
      </c>
      <c r="P282" s="96" t="str">
        <f t="shared" si="10"/>
        <v>Spring</v>
      </c>
      <c r="Q282" s="4">
        <v>2016</v>
      </c>
      <c r="R282" s="2"/>
      <c r="S282" s="2" t="s">
        <v>1205</v>
      </c>
    </row>
    <row r="283" spans="1:19" x14ac:dyDescent="0.25">
      <c r="A283" s="1" t="s">
        <v>1137</v>
      </c>
      <c r="B283" s="99" t="s">
        <v>400</v>
      </c>
      <c r="C283" s="1">
        <v>2E-3</v>
      </c>
      <c r="D283" s="1"/>
      <c r="E283" s="3">
        <v>76.680000000000007</v>
      </c>
      <c r="F283" s="3"/>
      <c r="G283" s="1">
        <v>6.15</v>
      </c>
      <c r="H283" s="1"/>
      <c r="I283" s="2" t="s">
        <v>28</v>
      </c>
      <c r="J283" s="2" t="s">
        <v>29</v>
      </c>
      <c r="K283" s="2" t="s">
        <v>30</v>
      </c>
      <c r="L283" s="96" t="s">
        <v>87</v>
      </c>
      <c r="M283" s="2" t="s">
        <v>35</v>
      </c>
      <c r="N283" s="2" t="s">
        <v>54</v>
      </c>
      <c r="O283" s="2" t="s">
        <v>54</v>
      </c>
      <c r="P283" s="96" t="str">
        <f t="shared" si="10"/>
        <v>Spring</v>
      </c>
      <c r="Q283" s="4">
        <v>2016</v>
      </c>
      <c r="R283" s="2"/>
      <c r="S283" s="2" t="s">
        <v>1206</v>
      </c>
    </row>
    <row r="284" spans="1:19" x14ac:dyDescent="0.25">
      <c r="A284" s="1" t="s">
        <v>1137</v>
      </c>
      <c r="B284" s="99" t="s">
        <v>400</v>
      </c>
      <c r="C284" s="1">
        <v>0.128</v>
      </c>
      <c r="D284" s="1"/>
      <c r="E284" s="3">
        <v>9.02</v>
      </c>
      <c r="F284" s="3"/>
      <c r="G284" s="1">
        <v>55.48</v>
      </c>
      <c r="H284" s="1"/>
      <c r="I284" s="2" t="s">
        <v>28</v>
      </c>
      <c r="J284" s="2" t="s">
        <v>29</v>
      </c>
      <c r="K284" s="2" t="s">
        <v>30</v>
      </c>
      <c r="L284" s="96" t="s">
        <v>87</v>
      </c>
      <c r="M284" s="2" t="s">
        <v>35</v>
      </c>
      <c r="N284" s="2" t="s">
        <v>64</v>
      </c>
      <c r="O284" s="2" t="s">
        <v>64</v>
      </c>
      <c r="P284" s="96" t="str">
        <f t="shared" si="10"/>
        <v>Autumn</v>
      </c>
      <c r="Q284" s="4">
        <v>2017</v>
      </c>
      <c r="R284" s="2"/>
      <c r="S284" s="2" t="s">
        <v>1207</v>
      </c>
    </row>
    <row r="285" spans="1:19" x14ac:dyDescent="0.25">
      <c r="A285" s="1" t="s">
        <v>1137</v>
      </c>
      <c r="B285" s="99" t="s">
        <v>400</v>
      </c>
      <c r="C285" s="1">
        <v>6.0999999999999999E-2</v>
      </c>
      <c r="D285" s="1"/>
      <c r="E285" s="3">
        <v>21.41</v>
      </c>
      <c r="F285" s="3"/>
      <c r="G285" s="1">
        <v>55.48</v>
      </c>
      <c r="H285" s="1"/>
      <c r="I285" s="2" t="s">
        <v>28</v>
      </c>
      <c r="J285" s="2" t="s">
        <v>29</v>
      </c>
      <c r="K285" s="2" t="s">
        <v>30</v>
      </c>
      <c r="L285" s="96" t="s">
        <v>87</v>
      </c>
      <c r="M285" s="2" t="s">
        <v>35</v>
      </c>
      <c r="N285" s="2" t="s">
        <v>64</v>
      </c>
      <c r="O285" s="2" t="s">
        <v>64</v>
      </c>
      <c r="P285" s="96" t="str">
        <f t="shared" si="10"/>
        <v>Autumn</v>
      </c>
      <c r="Q285" s="4">
        <v>2017</v>
      </c>
      <c r="R285" s="2"/>
      <c r="S285" s="2" t="s">
        <v>1204</v>
      </c>
    </row>
    <row r="286" spans="1:19" x14ac:dyDescent="0.25">
      <c r="A286" s="1" t="s">
        <v>1137</v>
      </c>
      <c r="B286" s="99" t="s">
        <v>400</v>
      </c>
      <c r="C286" s="1">
        <v>5.6000000000000001E-2</v>
      </c>
      <c r="D286" s="1"/>
      <c r="E286" s="3">
        <v>9.02</v>
      </c>
      <c r="F286" s="3"/>
      <c r="G286" s="1">
        <v>55.48</v>
      </c>
      <c r="H286" s="1"/>
      <c r="I286" s="2" t="s">
        <v>28</v>
      </c>
      <c r="J286" s="2" t="s">
        <v>29</v>
      </c>
      <c r="K286" s="2" t="s">
        <v>30</v>
      </c>
      <c r="L286" s="96" t="s">
        <v>87</v>
      </c>
      <c r="M286" s="2" t="s">
        <v>35</v>
      </c>
      <c r="N286" s="2" t="s">
        <v>64</v>
      </c>
      <c r="O286" s="2" t="s">
        <v>64</v>
      </c>
      <c r="P286" s="96" t="str">
        <f t="shared" si="10"/>
        <v>Autumn</v>
      </c>
      <c r="Q286" s="4">
        <v>2017</v>
      </c>
      <c r="R286" s="2"/>
      <c r="S286" s="2" t="s">
        <v>1205</v>
      </c>
    </row>
    <row r="287" spans="1:19" x14ac:dyDescent="0.25">
      <c r="A287" s="1" t="s">
        <v>1137</v>
      </c>
      <c r="B287" s="99" t="s">
        <v>400</v>
      </c>
      <c r="C287" s="1">
        <v>2.5999999999999999E-2</v>
      </c>
      <c r="D287" s="1"/>
      <c r="E287" s="3">
        <v>21.41</v>
      </c>
      <c r="F287" s="3"/>
      <c r="G287" s="1">
        <v>55.48</v>
      </c>
      <c r="H287" s="1"/>
      <c r="I287" s="2" t="s">
        <v>28</v>
      </c>
      <c r="J287" s="2" t="s">
        <v>29</v>
      </c>
      <c r="K287" s="2" t="s">
        <v>30</v>
      </c>
      <c r="L287" s="96" t="s">
        <v>87</v>
      </c>
      <c r="M287" s="2" t="s">
        <v>35</v>
      </c>
      <c r="N287" s="2" t="s">
        <v>64</v>
      </c>
      <c r="O287" s="2" t="s">
        <v>64</v>
      </c>
      <c r="P287" s="96" t="str">
        <f t="shared" si="10"/>
        <v>Autumn</v>
      </c>
      <c r="Q287" s="4">
        <v>2017</v>
      </c>
      <c r="R287" s="2"/>
      <c r="S287" s="2" t="s">
        <v>1206</v>
      </c>
    </row>
    <row r="288" spans="1:19" x14ac:dyDescent="0.25">
      <c r="A288" s="1" t="s">
        <v>1137</v>
      </c>
      <c r="B288" s="99" t="s">
        <v>400</v>
      </c>
      <c r="C288" s="1">
        <v>0.14599999999999999</v>
      </c>
      <c r="D288" s="1"/>
      <c r="E288" s="3">
        <v>8.33</v>
      </c>
      <c r="F288" s="3"/>
      <c r="G288" s="1">
        <v>55.85</v>
      </c>
      <c r="H288" s="1"/>
      <c r="I288" s="2" t="s">
        <v>28</v>
      </c>
      <c r="J288" s="2" t="s">
        <v>29</v>
      </c>
      <c r="K288" s="2" t="s">
        <v>30</v>
      </c>
      <c r="L288" s="96" t="s">
        <v>87</v>
      </c>
      <c r="M288" s="2" t="s">
        <v>35</v>
      </c>
      <c r="N288" s="2" t="s">
        <v>64</v>
      </c>
      <c r="O288" s="2" t="s">
        <v>64</v>
      </c>
      <c r="P288" s="96" t="str">
        <f t="shared" si="10"/>
        <v>Autumn</v>
      </c>
      <c r="Q288" s="4">
        <v>2017</v>
      </c>
      <c r="R288" s="2"/>
      <c r="S288" s="2" t="s">
        <v>1207</v>
      </c>
    </row>
    <row r="289" spans="1:19" x14ac:dyDescent="0.25">
      <c r="A289" s="1" t="s">
        <v>1137</v>
      </c>
      <c r="B289" s="99" t="s">
        <v>400</v>
      </c>
      <c r="C289" s="1">
        <v>7.0000000000000007E-2</v>
      </c>
      <c r="D289" s="1"/>
      <c r="E289" s="3">
        <v>19.77</v>
      </c>
      <c r="F289" s="3"/>
      <c r="G289" s="1">
        <v>55.85</v>
      </c>
      <c r="H289" s="1"/>
      <c r="I289" s="2" t="s">
        <v>28</v>
      </c>
      <c r="J289" s="2" t="s">
        <v>29</v>
      </c>
      <c r="K289" s="2" t="s">
        <v>30</v>
      </c>
      <c r="L289" s="96" t="s">
        <v>87</v>
      </c>
      <c r="M289" s="2" t="s">
        <v>35</v>
      </c>
      <c r="N289" s="2" t="s">
        <v>64</v>
      </c>
      <c r="O289" s="2" t="s">
        <v>64</v>
      </c>
      <c r="P289" s="96" t="str">
        <f t="shared" si="10"/>
        <v>Autumn</v>
      </c>
      <c r="Q289" s="4">
        <v>2017</v>
      </c>
      <c r="R289" s="2"/>
      <c r="S289" s="2" t="s">
        <v>1204</v>
      </c>
    </row>
    <row r="290" spans="1:19" x14ac:dyDescent="0.25">
      <c r="A290" s="1" t="s">
        <v>1137</v>
      </c>
      <c r="B290" s="99" t="s">
        <v>400</v>
      </c>
      <c r="C290" s="1">
        <v>6.4000000000000001E-2</v>
      </c>
      <c r="D290" s="1"/>
      <c r="E290" s="3">
        <v>8.33</v>
      </c>
      <c r="F290" s="3"/>
      <c r="G290" s="1">
        <v>55.85</v>
      </c>
      <c r="H290" s="1"/>
      <c r="I290" s="2" t="s">
        <v>28</v>
      </c>
      <c r="J290" s="2" t="s">
        <v>29</v>
      </c>
      <c r="K290" s="2" t="s">
        <v>30</v>
      </c>
      <c r="L290" s="96" t="s">
        <v>87</v>
      </c>
      <c r="M290" s="2" t="s">
        <v>35</v>
      </c>
      <c r="N290" s="2" t="s">
        <v>64</v>
      </c>
      <c r="O290" s="2" t="s">
        <v>64</v>
      </c>
      <c r="P290" s="96" t="str">
        <f t="shared" si="10"/>
        <v>Autumn</v>
      </c>
      <c r="Q290" s="4">
        <v>2017</v>
      </c>
      <c r="R290" s="2"/>
      <c r="S290" s="2" t="s">
        <v>1205</v>
      </c>
    </row>
    <row r="291" spans="1:19" x14ac:dyDescent="0.25">
      <c r="A291" s="1" t="s">
        <v>1137</v>
      </c>
      <c r="B291" s="99" t="s">
        <v>400</v>
      </c>
      <c r="C291" s="1">
        <v>0.03</v>
      </c>
      <c r="D291" s="1"/>
      <c r="E291" s="3">
        <v>19.77</v>
      </c>
      <c r="F291" s="3"/>
      <c r="G291" s="1">
        <v>55.85</v>
      </c>
      <c r="H291" s="1"/>
      <c r="I291" s="2" t="s">
        <v>28</v>
      </c>
      <c r="J291" s="2" t="s">
        <v>29</v>
      </c>
      <c r="K291" s="2" t="s">
        <v>30</v>
      </c>
      <c r="L291" s="96" t="s">
        <v>87</v>
      </c>
      <c r="M291" s="2" t="s">
        <v>35</v>
      </c>
      <c r="N291" s="2" t="s">
        <v>64</v>
      </c>
      <c r="O291" s="2" t="s">
        <v>64</v>
      </c>
      <c r="P291" s="96" t="str">
        <f t="shared" si="10"/>
        <v>Autumn</v>
      </c>
      <c r="Q291" s="4">
        <v>2017</v>
      </c>
      <c r="R291" s="2"/>
      <c r="S291" s="2" t="s">
        <v>1206</v>
      </c>
    </row>
    <row r="292" spans="1:19" x14ac:dyDescent="0.25">
      <c r="A292" s="1" t="s">
        <v>1137</v>
      </c>
      <c r="B292" s="99" t="s">
        <v>400</v>
      </c>
      <c r="C292" s="1">
        <v>1.4E-2</v>
      </c>
      <c r="D292" s="1"/>
      <c r="E292" s="3">
        <v>23.35</v>
      </c>
      <c r="F292" s="3"/>
      <c r="G292" s="1">
        <v>3.61</v>
      </c>
      <c r="H292" s="1"/>
      <c r="I292" s="2" t="s">
        <v>28</v>
      </c>
      <c r="J292" s="2" t="s">
        <v>29</v>
      </c>
      <c r="K292" s="2" t="s">
        <v>30</v>
      </c>
      <c r="L292" s="96" t="s">
        <v>87</v>
      </c>
      <c r="M292" s="2" t="s">
        <v>35</v>
      </c>
      <c r="N292" s="2" t="s">
        <v>54</v>
      </c>
      <c r="O292" s="2" t="s">
        <v>54</v>
      </c>
      <c r="P292" s="96" t="str">
        <f t="shared" si="10"/>
        <v>Spring</v>
      </c>
      <c r="Q292" s="4">
        <v>2017</v>
      </c>
      <c r="R292" s="2"/>
      <c r="S292" s="2" t="s">
        <v>1207</v>
      </c>
    </row>
    <row r="293" spans="1:19" x14ac:dyDescent="0.25">
      <c r="A293" s="1" t="s">
        <v>1137</v>
      </c>
      <c r="B293" s="99" t="s">
        <v>400</v>
      </c>
      <c r="C293" s="1">
        <v>6.0000000000000001E-3</v>
      </c>
      <c r="D293" s="1"/>
      <c r="E293" s="3">
        <v>55.18</v>
      </c>
      <c r="F293" s="3"/>
      <c r="G293" s="1">
        <v>3.61</v>
      </c>
      <c r="H293" s="1"/>
      <c r="I293" s="2" t="s">
        <v>28</v>
      </c>
      <c r="J293" s="2" t="s">
        <v>29</v>
      </c>
      <c r="K293" s="2" t="s">
        <v>30</v>
      </c>
      <c r="L293" s="96" t="s">
        <v>87</v>
      </c>
      <c r="M293" s="2" t="s">
        <v>35</v>
      </c>
      <c r="N293" s="2" t="s">
        <v>54</v>
      </c>
      <c r="O293" s="2" t="s">
        <v>54</v>
      </c>
      <c r="P293" s="96" t="str">
        <f t="shared" si="10"/>
        <v>Spring</v>
      </c>
      <c r="Q293" s="4">
        <v>2017</v>
      </c>
      <c r="R293" s="2"/>
      <c r="S293" s="2" t="s">
        <v>1204</v>
      </c>
    </row>
    <row r="294" spans="1:19" x14ac:dyDescent="0.25">
      <c r="A294" s="1" t="s">
        <v>1137</v>
      </c>
      <c r="B294" s="99" t="s">
        <v>400</v>
      </c>
      <c r="C294" s="1">
        <v>6.0000000000000001E-3</v>
      </c>
      <c r="D294" s="1"/>
      <c r="E294" s="3">
        <v>23.35</v>
      </c>
      <c r="F294" s="3"/>
      <c r="G294" s="1">
        <v>3.61</v>
      </c>
      <c r="H294" s="1"/>
      <c r="I294" s="2" t="s">
        <v>28</v>
      </c>
      <c r="J294" s="2" t="s">
        <v>29</v>
      </c>
      <c r="K294" s="2" t="s">
        <v>30</v>
      </c>
      <c r="L294" s="96" t="s">
        <v>87</v>
      </c>
      <c r="M294" s="2" t="s">
        <v>35</v>
      </c>
      <c r="N294" s="2" t="s">
        <v>54</v>
      </c>
      <c r="O294" s="2" t="s">
        <v>54</v>
      </c>
      <c r="P294" s="96" t="str">
        <f t="shared" si="10"/>
        <v>Spring</v>
      </c>
      <c r="Q294" s="4">
        <v>2017</v>
      </c>
      <c r="R294" s="2"/>
      <c r="S294" s="2" t="s">
        <v>1205</v>
      </c>
    </row>
    <row r="295" spans="1:19" x14ac:dyDescent="0.25">
      <c r="A295" s="1" t="s">
        <v>1137</v>
      </c>
      <c r="B295" s="99" t="s">
        <v>400</v>
      </c>
      <c r="C295" s="1">
        <v>2E-3</v>
      </c>
      <c r="D295" s="1"/>
      <c r="E295" s="3">
        <v>55.18</v>
      </c>
      <c r="F295" s="3"/>
      <c r="G295" s="1">
        <v>3.61</v>
      </c>
      <c r="H295" s="1"/>
      <c r="I295" s="2" t="s">
        <v>28</v>
      </c>
      <c r="J295" s="2" t="s">
        <v>29</v>
      </c>
      <c r="K295" s="2" t="s">
        <v>30</v>
      </c>
      <c r="L295" s="96" t="s">
        <v>87</v>
      </c>
      <c r="M295" s="2" t="s">
        <v>35</v>
      </c>
      <c r="N295" s="2" t="s">
        <v>54</v>
      </c>
      <c r="O295" s="2" t="s">
        <v>54</v>
      </c>
      <c r="P295" s="96" t="str">
        <f t="shared" si="10"/>
        <v>Spring</v>
      </c>
      <c r="Q295" s="4">
        <v>2017</v>
      </c>
      <c r="R295" s="2"/>
      <c r="S295" s="2" t="s">
        <v>1206</v>
      </c>
    </row>
    <row r="296" spans="1:19" x14ac:dyDescent="0.25">
      <c r="A296" s="1" t="s">
        <v>1137</v>
      </c>
      <c r="B296" s="99" t="s">
        <v>400</v>
      </c>
      <c r="C296" s="1">
        <v>0.24099999999999999</v>
      </c>
      <c r="D296" s="1"/>
      <c r="E296" s="3">
        <v>9.3699999999999992</v>
      </c>
      <c r="F296" s="3"/>
      <c r="G296" s="1">
        <v>6.48</v>
      </c>
      <c r="H296" s="1"/>
      <c r="I296" s="2" t="s">
        <v>28</v>
      </c>
      <c r="J296" s="2" t="s">
        <v>29</v>
      </c>
      <c r="K296" s="2" t="s">
        <v>30</v>
      </c>
      <c r="L296" s="96" t="s">
        <v>87</v>
      </c>
      <c r="M296" s="2" t="s">
        <v>35</v>
      </c>
      <c r="N296" s="2" t="s">
        <v>54</v>
      </c>
      <c r="O296" s="2" t="s">
        <v>54</v>
      </c>
      <c r="P296" s="96" t="str">
        <f t="shared" si="10"/>
        <v>Spring</v>
      </c>
      <c r="Q296" s="4">
        <v>2017</v>
      </c>
      <c r="R296" s="2"/>
      <c r="S296" s="2" t="s">
        <v>1207</v>
      </c>
    </row>
    <row r="297" spans="1:19" x14ac:dyDescent="0.25">
      <c r="A297" s="1" t="s">
        <v>1137</v>
      </c>
      <c r="B297" s="99" t="s">
        <v>400</v>
      </c>
      <c r="C297" s="1">
        <v>0.124</v>
      </c>
      <c r="D297" s="1"/>
      <c r="E297" s="3">
        <v>22.24</v>
      </c>
      <c r="F297" s="3"/>
      <c r="G297" s="1">
        <v>6.48</v>
      </c>
      <c r="H297" s="1"/>
      <c r="I297" s="2" t="s">
        <v>28</v>
      </c>
      <c r="J297" s="2" t="s">
        <v>29</v>
      </c>
      <c r="K297" s="2" t="s">
        <v>30</v>
      </c>
      <c r="L297" s="96" t="s">
        <v>87</v>
      </c>
      <c r="M297" s="2" t="s">
        <v>35</v>
      </c>
      <c r="N297" s="2" t="s">
        <v>54</v>
      </c>
      <c r="O297" s="2" t="s">
        <v>54</v>
      </c>
      <c r="P297" s="96" t="str">
        <f t="shared" si="10"/>
        <v>Spring</v>
      </c>
      <c r="Q297" s="4">
        <v>2017</v>
      </c>
      <c r="R297" s="2"/>
      <c r="S297" s="2" t="s">
        <v>1204</v>
      </c>
    </row>
    <row r="298" spans="1:19" x14ac:dyDescent="0.25">
      <c r="A298" s="1" t="s">
        <v>1137</v>
      </c>
      <c r="B298" s="99" t="s">
        <v>400</v>
      </c>
      <c r="C298" s="1">
        <v>0.114</v>
      </c>
      <c r="D298" s="1"/>
      <c r="E298" s="3">
        <v>9.3699999999999992</v>
      </c>
      <c r="F298" s="3"/>
      <c r="G298" s="1">
        <v>6.48</v>
      </c>
      <c r="H298" s="1"/>
      <c r="I298" s="2" t="s">
        <v>28</v>
      </c>
      <c r="J298" s="2" t="s">
        <v>29</v>
      </c>
      <c r="K298" s="2" t="s">
        <v>30</v>
      </c>
      <c r="L298" s="96" t="s">
        <v>87</v>
      </c>
      <c r="M298" s="2" t="s">
        <v>35</v>
      </c>
      <c r="N298" s="2" t="s">
        <v>54</v>
      </c>
      <c r="O298" s="2" t="s">
        <v>54</v>
      </c>
      <c r="P298" s="96" t="str">
        <f t="shared" si="10"/>
        <v>Spring</v>
      </c>
      <c r="Q298" s="4">
        <v>2017</v>
      </c>
      <c r="R298" s="2"/>
      <c r="S298" s="2" t="s">
        <v>1205</v>
      </c>
    </row>
    <row r="299" spans="1:19" x14ac:dyDescent="0.25">
      <c r="A299" s="1" t="s">
        <v>1137</v>
      </c>
      <c r="B299" s="99" t="s">
        <v>400</v>
      </c>
      <c r="C299" s="1">
        <v>5.3999999999999999E-2</v>
      </c>
      <c r="D299" s="1"/>
      <c r="E299" s="3">
        <v>22.24</v>
      </c>
      <c r="F299" s="3"/>
      <c r="G299" s="1">
        <v>6.48</v>
      </c>
      <c r="H299" s="1"/>
      <c r="I299" s="2" t="s">
        <v>28</v>
      </c>
      <c r="J299" s="2" t="s">
        <v>29</v>
      </c>
      <c r="K299" s="2" t="s">
        <v>30</v>
      </c>
      <c r="L299" s="96" t="s">
        <v>87</v>
      </c>
      <c r="M299" s="2" t="s">
        <v>35</v>
      </c>
      <c r="N299" s="2" t="s">
        <v>54</v>
      </c>
      <c r="O299" s="2" t="s">
        <v>54</v>
      </c>
      <c r="P299" s="96" t="str">
        <f t="shared" si="10"/>
        <v>Spring</v>
      </c>
      <c r="Q299" s="4">
        <v>2017</v>
      </c>
      <c r="R299" s="2"/>
      <c r="S299" s="2" t="s">
        <v>1206</v>
      </c>
    </row>
    <row r="300" spans="1:19" x14ac:dyDescent="0.25">
      <c r="A300" s="1" t="s">
        <v>1137</v>
      </c>
      <c r="B300" s="99" t="s">
        <v>400</v>
      </c>
      <c r="C300" s="1">
        <v>4.3999999999999997E-2</v>
      </c>
      <c r="D300" s="1"/>
      <c r="E300" s="3">
        <v>12.11</v>
      </c>
      <c r="F300" s="3"/>
      <c r="G300" s="1">
        <v>38.880000000000003</v>
      </c>
      <c r="H300" s="1"/>
      <c r="I300" s="2" t="s">
        <v>28</v>
      </c>
      <c r="J300" s="2" t="s">
        <v>29</v>
      </c>
      <c r="K300" s="2" t="s">
        <v>30</v>
      </c>
      <c r="L300" s="96" t="s">
        <v>87</v>
      </c>
      <c r="M300" s="2" t="s">
        <v>35</v>
      </c>
      <c r="N300" s="2" t="s">
        <v>64</v>
      </c>
      <c r="O300" s="2" t="s">
        <v>64</v>
      </c>
      <c r="P300" s="96" t="str">
        <f t="shared" si="10"/>
        <v>Autumn</v>
      </c>
      <c r="Q300" s="4">
        <v>2018</v>
      </c>
      <c r="R300" s="2"/>
      <c r="S300" s="2" t="s">
        <v>1207</v>
      </c>
    </row>
    <row r="301" spans="1:19" x14ac:dyDescent="0.25">
      <c r="A301" s="1" t="s">
        <v>1137</v>
      </c>
      <c r="B301" s="99" t="s">
        <v>400</v>
      </c>
      <c r="C301" s="1">
        <v>0.02</v>
      </c>
      <c r="D301" s="1"/>
      <c r="E301" s="3">
        <v>28.74</v>
      </c>
      <c r="F301" s="3"/>
      <c r="G301" s="1">
        <v>38.880000000000003</v>
      </c>
      <c r="H301" s="1"/>
      <c r="I301" s="2" t="s">
        <v>28</v>
      </c>
      <c r="J301" s="2" t="s">
        <v>29</v>
      </c>
      <c r="K301" s="2" t="s">
        <v>30</v>
      </c>
      <c r="L301" s="96" t="s">
        <v>87</v>
      </c>
      <c r="M301" s="2" t="s">
        <v>35</v>
      </c>
      <c r="N301" s="2" t="s">
        <v>64</v>
      </c>
      <c r="O301" s="2" t="s">
        <v>64</v>
      </c>
      <c r="P301" s="96" t="str">
        <f t="shared" si="10"/>
        <v>Autumn</v>
      </c>
      <c r="Q301" s="4">
        <v>2018</v>
      </c>
      <c r="R301" s="2"/>
      <c r="S301" s="2" t="s">
        <v>1204</v>
      </c>
    </row>
    <row r="302" spans="1:19" x14ac:dyDescent="0.25">
      <c r="A302" s="1" t="s">
        <v>1137</v>
      </c>
      <c r="B302" s="99" t="s">
        <v>400</v>
      </c>
      <c r="C302" s="1">
        <v>1.7999999999999999E-2</v>
      </c>
      <c r="D302" s="1"/>
      <c r="E302" s="3">
        <v>12.11</v>
      </c>
      <c r="F302" s="3"/>
      <c r="G302" s="1">
        <v>38.880000000000003</v>
      </c>
      <c r="H302" s="1"/>
      <c r="I302" s="2" t="s">
        <v>28</v>
      </c>
      <c r="J302" s="2" t="s">
        <v>29</v>
      </c>
      <c r="K302" s="2" t="s">
        <v>30</v>
      </c>
      <c r="L302" s="96" t="s">
        <v>87</v>
      </c>
      <c r="M302" s="2" t="s">
        <v>35</v>
      </c>
      <c r="N302" s="2" t="s">
        <v>64</v>
      </c>
      <c r="O302" s="2" t="s">
        <v>64</v>
      </c>
      <c r="P302" s="96" t="str">
        <f t="shared" si="10"/>
        <v>Autumn</v>
      </c>
      <c r="Q302" s="4">
        <v>2018</v>
      </c>
      <c r="R302" s="2"/>
      <c r="S302" s="2" t="s">
        <v>1205</v>
      </c>
    </row>
    <row r="303" spans="1:19" x14ac:dyDescent="0.25">
      <c r="A303" s="1" t="s">
        <v>1137</v>
      </c>
      <c r="B303" s="99" t="s">
        <v>400</v>
      </c>
      <c r="C303" s="1">
        <v>8.0000000000000002E-3</v>
      </c>
      <c r="D303" s="1"/>
      <c r="E303" s="3">
        <v>28.74</v>
      </c>
      <c r="F303" s="3"/>
      <c r="G303" s="1">
        <v>38.880000000000003</v>
      </c>
      <c r="H303" s="1"/>
      <c r="I303" s="2" t="s">
        <v>28</v>
      </c>
      <c r="J303" s="2" t="s">
        <v>29</v>
      </c>
      <c r="K303" s="2" t="s">
        <v>30</v>
      </c>
      <c r="L303" s="96" t="s">
        <v>87</v>
      </c>
      <c r="M303" s="2" t="s">
        <v>35</v>
      </c>
      <c r="N303" s="2" t="s">
        <v>64</v>
      </c>
      <c r="O303" s="2" t="s">
        <v>64</v>
      </c>
      <c r="P303" s="96" t="str">
        <f t="shared" si="10"/>
        <v>Autumn</v>
      </c>
      <c r="Q303" s="4">
        <v>2018</v>
      </c>
      <c r="R303" s="2"/>
      <c r="S303" s="2" t="s">
        <v>1206</v>
      </c>
    </row>
    <row r="304" spans="1:19" x14ac:dyDescent="0.25">
      <c r="A304" s="1" t="s">
        <v>1137</v>
      </c>
      <c r="B304" s="99" t="s">
        <v>400</v>
      </c>
      <c r="C304" s="1">
        <v>3.7999999999999999E-2</v>
      </c>
      <c r="D304" s="1"/>
      <c r="E304" s="3">
        <v>14.69</v>
      </c>
      <c r="F304" s="3"/>
      <c r="G304" s="1">
        <v>27.06</v>
      </c>
      <c r="H304" s="1"/>
      <c r="I304" s="2" t="s">
        <v>28</v>
      </c>
      <c r="J304" s="2" t="s">
        <v>29</v>
      </c>
      <c r="K304" s="2" t="s">
        <v>30</v>
      </c>
      <c r="L304" s="96" t="s">
        <v>87</v>
      </c>
      <c r="M304" s="2" t="s">
        <v>35</v>
      </c>
      <c r="N304" s="2" t="s">
        <v>64</v>
      </c>
      <c r="O304" s="2" t="s">
        <v>64</v>
      </c>
      <c r="P304" s="96" t="str">
        <f t="shared" si="10"/>
        <v>Autumn</v>
      </c>
      <c r="Q304" s="4">
        <v>2018</v>
      </c>
      <c r="R304" s="2"/>
      <c r="S304" s="2" t="s">
        <v>1207</v>
      </c>
    </row>
    <row r="305" spans="1:19" x14ac:dyDescent="0.25">
      <c r="A305" s="1" t="s">
        <v>1137</v>
      </c>
      <c r="B305" s="99" t="s">
        <v>400</v>
      </c>
      <c r="C305" s="1">
        <v>1.7000000000000001E-2</v>
      </c>
      <c r="D305" s="1"/>
      <c r="E305" s="3">
        <v>34.869999999999997</v>
      </c>
      <c r="F305" s="3"/>
      <c r="G305" s="1">
        <v>27.06</v>
      </c>
      <c r="H305" s="1"/>
      <c r="I305" s="2" t="s">
        <v>28</v>
      </c>
      <c r="J305" s="2" t="s">
        <v>29</v>
      </c>
      <c r="K305" s="2" t="s">
        <v>30</v>
      </c>
      <c r="L305" s="96" t="s">
        <v>87</v>
      </c>
      <c r="M305" s="2" t="s">
        <v>35</v>
      </c>
      <c r="N305" s="2" t="s">
        <v>64</v>
      </c>
      <c r="O305" s="2" t="s">
        <v>64</v>
      </c>
      <c r="P305" s="96" t="str">
        <f t="shared" si="10"/>
        <v>Autumn</v>
      </c>
      <c r="Q305" s="4">
        <v>2018</v>
      </c>
      <c r="R305" s="2"/>
      <c r="S305" s="2" t="s">
        <v>1204</v>
      </c>
    </row>
    <row r="306" spans="1:19" x14ac:dyDescent="0.25">
      <c r="A306" s="1" t="s">
        <v>1137</v>
      </c>
      <c r="B306" s="99" t="s">
        <v>400</v>
      </c>
      <c r="C306" s="1">
        <v>1.4999999999999999E-2</v>
      </c>
      <c r="D306" s="1"/>
      <c r="E306" s="3">
        <v>14.69</v>
      </c>
      <c r="F306" s="3"/>
      <c r="G306" s="1">
        <v>27.06</v>
      </c>
      <c r="H306" s="1"/>
      <c r="I306" s="2" t="s">
        <v>28</v>
      </c>
      <c r="J306" s="2" t="s">
        <v>29</v>
      </c>
      <c r="K306" s="2" t="s">
        <v>30</v>
      </c>
      <c r="L306" s="96" t="s">
        <v>87</v>
      </c>
      <c r="M306" s="2" t="s">
        <v>35</v>
      </c>
      <c r="N306" s="2" t="s">
        <v>64</v>
      </c>
      <c r="O306" s="2" t="s">
        <v>64</v>
      </c>
      <c r="P306" s="96" t="str">
        <f t="shared" si="10"/>
        <v>Autumn</v>
      </c>
      <c r="Q306" s="4">
        <v>2018</v>
      </c>
      <c r="R306" s="2"/>
      <c r="S306" s="2" t="s">
        <v>1205</v>
      </c>
    </row>
    <row r="307" spans="1:19" x14ac:dyDescent="0.25">
      <c r="A307" s="1" t="s">
        <v>1137</v>
      </c>
      <c r="B307" s="99" t="s">
        <v>400</v>
      </c>
      <c r="C307" s="1">
        <v>7.0000000000000001E-3</v>
      </c>
      <c r="D307" s="1"/>
      <c r="E307" s="3">
        <v>34.869999999999997</v>
      </c>
      <c r="F307" s="3"/>
      <c r="G307" s="1">
        <v>27.06</v>
      </c>
      <c r="H307" s="1"/>
      <c r="I307" s="2" t="s">
        <v>28</v>
      </c>
      <c r="J307" s="2" t="s">
        <v>29</v>
      </c>
      <c r="K307" s="2" t="s">
        <v>30</v>
      </c>
      <c r="L307" s="96" t="s">
        <v>87</v>
      </c>
      <c r="M307" s="2" t="s">
        <v>35</v>
      </c>
      <c r="N307" s="2" t="s">
        <v>64</v>
      </c>
      <c r="O307" s="2" t="s">
        <v>64</v>
      </c>
      <c r="P307" s="96" t="str">
        <f t="shared" si="10"/>
        <v>Autumn</v>
      </c>
      <c r="Q307" s="4">
        <v>2018</v>
      </c>
      <c r="R307" s="2"/>
      <c r="S307" s="2" t="s">
        <v>1206</v>
      </c>
    </row>
    <row r="308" spans="1:19" x14ac:dyDescent="0.25">
      <c r="A308" s="98" t="s">
        <v>530</v>
      </c>
      <c r="B308" s="99" t="s">
        <v>529</v>
      </c>
      <c r="C308" s="100">
        <v>1.6E-2</v>
      </c>
      <c r="D308" s="100"/>
      <c r="E308" s="100">
        <v>355.29</v>
      </c>
      <c r="F308" s="100"/>
      <c r="G308" s="101"/>
      <c r="H308" s="101"/>
      <c r="I308" s="96" t="s">
        <v>28</v>
      </c>
      <c r="J308" s="96" t="s">
        <v>534</v>
      </c>
      <c r="K308" s="96" t="s">
        <v>30</v>
      </c>
      <c r="L308" s="96" t="s">
        <v>45</v>
      </c>
      <c r="M308" s="96" t="s">
        <v>35</v>
      </c>
      <c r="N308" s="96" t="s">
        <v>539</v>
      </c>
      <c r="O308" s="96" t="s">
        <v>1109</v>
      </c>
      <c r="P308" s="96" t="str">
        <f t="shared" si="10"/>
        <v>Multiple/Unk</v>
      </c>
      <c r="Q308" s="102" t="s">
        <v>540</v>
      </c>
      <c r="R308" s="96" t="s">
        <v>541</v>
      </c>
      <c r="S308" s="96" t="s">
        <v>542</v>
      </c>
    </row>
    <row r="309" spans="1:19" x14ac:dyDescent="0.25">
      <c r="A309" s="98" t="s">
        <v>550</v>
      </c>
      <c r="B309" s="99" t="s">
        <v>529</v>
      </c>
      <c r="C309" s="100">
        <v>4.4999999999999998E-2</v>
      </c>
      <c r="D309" s="1">
        <v>1.9E-2</v>
      </c>
      <c r="E309" s="100">
        <v>255</v>
      </c>
      <c r="F309" s="1">
        <v>44</v>
      </c>
      <c r="G309" s="101">
        <v>2.5000000000000001E-4</v>
      </c>
      <c r="H309" s="1">
        <v>6.9999999999999993E-3</v>
      </c>
      <c r="I309" s="96" t="s">
        <v>28</v>
      </c>
      <c r="J309" s="96" t="s">
        <v>29</v>
      </c>
      <c r="K309" s="96" t="s">
        <v>30</v>
      </c>
      <c r="L309" s="96" t="s">
        <v>194</v>
      </c>
      <c r="M309" s="96" t="s">
        <v>35</v>
      </c>
      <c r="N309" s="96" t="s">
        <v>49</v>
      </c>
      <c r="O309" s="96" t="str">
        <f>IFERROR(FIND("/", N309)&gt;0, N309)</f>
        <v>Su</v>
      </c>
      <c r="P309" s="96" t="str">
        <f t="shared" si="10"/>
        <v>Summer</v>
      </c>
      <c r="Q309" s="102">
        <v>2001</v>
      </c>
      <c r="R309" s="96" t="s">
        <v>553</v>
      </c>
      <c r="S309" s="96" t="s">
        <v>549</v>
      </c>
    </row>
    <row r="310" spans="1:19" x14ac:dyDescent="0.25">
      <c r="A310" s="98" t="s">
        <v>555</v>
      </c>
      <c r="B310" s="99" t="s">
        <v>529</v>
      </c>
      <c r="C310" s="100">
        <v>1.7000000000000001E-2</v>
      </c>
      <c r="D310" s="1">
        <v>2E-3</v>
      </c>
      <c r="E310" s="100">
        <v>521</v>
      </c>
      <c r="F310" s="1">
        <v>263</v>
      </c>
      <c r="G310" s="101">
        <v>1.6E-2</v>
      </c>
      <c r="H310" s="1">
        <v>1.2E-2</v>
      </c>
      <c r="I310" s="96" t="s">
        <v>28</v>
      </c>
      <c r="J310" s="96" t="s">
        <v>29</v>
      </c>
      <c r="K310" s="96" t="s">
        <v>30</v>
      </c>
      <c r="L310" s="96" t="s">
        <v>479</v>
      </c>
      <c r="M310" s="96" t="s">
        <v>35</v>
      </c>
      <c r="N310" s="96" t="s">
        <v>389</v>
      </c>
      <c r="O310" s="96" t="s">
        <v>1109</v>
      </c>
      <c r="P310" s="96" t="str">
        <f t="shared" si="10"/>
        <v>Multiple/Unk</v>
      </c>
      <c r="Q310" s="102">
        <v>2003</v>
      </c>
      <c r="R310" s="96" t="s">
        <v>558</v>
      </c>
      <c r="S310" s="96" t="s">
        <v>549</v>
      </c>
    </row>
    <row r="311" spans="1:19" x14ac:dyDescent="0.25">
      <c r="A311" s="98" t="s">
        <v>555</v>
      </c>
      <c r="B311" s="99" t="s">
        <v>529</v>
      </c>
      <c r="C311" s="100">
        <v>4.7E-2</v>
      </c>
      <c r="D311" s="1">
        <v>1.4E-2</v>
      </c>
      <c r="E311" s="100">
        <v>726</v>
      </c>
      <c r="F311" s="1">
        <v>105</v>
      </c>
      <c r="G311" s="101">
        <v>0.01</v>
      </c>
      <c r="H311" s="1">
        <v>3.0000000000000001E-3</v>
      </c>
      <c r="I311" s="96" t="s">
        <v>28</v>
      </c>
      <c r="J311" s="96" t="s">
        <v>29</v>
      </c>
      <c r="K311" s="96" t="s">
        <v>30</v>
      </c>
      <c r="L311" s="96" t="s">
        <v>479</v>
      </c>
      <c r="M311" s="96" t="s">
        <v>35</v>
      </c>
      <c r="N311" s="96" t="s">
        <v>389</v>
      </c>
      <c r="O311" s="96" t="s">
        <v>1109</v>
      </c>
      <c r="P311" s="96" t="str">
        <f t="shared" si="10"/>
        <v>Multiple/Unk</v>
      </c>
      <c r="Q311" s="102">
        <v>2004</v>
      </c>
      <c r="R311" s="96" t="s">
        <v>559</v>
      </c>
      <c r="S311" s="96" t="s">
        <v>549</v>
      </c>
    </row>
    <row r="312" spans="1:19" x14ac:dyDescent="0.25">
      <c r="A312" s="98" t="s">
        <v>555</v>
      </c>
      <c r="B312" s="99" t="s">
        <v>529</v>
      </c>
      <c r="C312" s="100">
        <v>7.6999999999999999E-2</v>
      </c>
      <c r="D312" s="1">
        <v>2.1999999999999999E-2</v>
      </c>
      <c r="E312" s="100">
        <v>429</v>
      </c>
      <c r="F312" s="1">
        <v>72</v>
      </c>
      <c r="G312" s="101">
        <v>1.4999999999999999E-2</v>
      </c>
      <c r="H312" s="1">
        <v>3.0000000000000001E-3</v>
      </c>
      <c r="I312" s="96" t="s">
        <v>28</v>
      </c>
      <c r="J312" s="96" t="s">
        <v>29</v>
      </c>
      <c r="K312" s="96" t="s">
        <v>30</v>
      </c>
      <c r="L312" s="96" t="s">
        <v>194</v>
      </c>
      <c r="M312" s="96" t="s">
        <v>46</v>
      </c>
      <c r="N312" s="96" t="s">
        <v>389</v>
      </c>
      <c r="O312" s="96" t="s">
        <v>1109</v>
      </c>
      <c r="P312" s="96" t="str">
        <f t="shared" si="10"/>
        <v>Multiple/Unk</v>
      </c>
      <c r="Q312" s="102">
        <v>2003</v>
      </c>
      <c r="R312" s="96" t="s">
        <v>558</v>
      </c>
      <c r="S312" s="96" t="s">
        <v>549</v>
      </c>
    </row>
    <row r="313" spans="1:19" x14ac:dyDescent="0.25">
      <c r="A313" s="98" t="s">
        <v>555</v>
      </c>
      <c r="B313" s="99" t="s">
        <v>529</v>
      </c>
      <c r="C313" s="100">
        <v>0.04</v>
      </c>
      <c r="D313" s="1">
        <v>8.9999999999999993E-3</v>
      </c>
      <c r="E313" s="100">
        <v>891</v>
      </c>
      <c r="F313" s="1">
        <v>176</v>
      </c>
      <c r="G313" s="101">
        <v>8.0000000000000002E-3</v>
      </c>
      <c r="H313" s="1">
        <v>2E-3</v>
      </c>
      <c r="I313" s="96" t="s">
        <v>28</v>
      </c>
      <c r="J313" s="96" t="s">
        <v>29</v>
      </c>
      <c r="K313" s="96" t="s">
        <v>30</v>
      </c>
      <c r="L313" s="96" t="s">
        <v>194</v>
      </c>
      <c r="M313" s="96" t="s">
        <v>46</v>
      </c>
      <c r="N313" s="96" t="s">
        <v>389</v>
      </c>
      <c r="O313" s="96" t="s">
        <v>1109</v>
      </c>
      <c r="P313" s="96" t="str">
        <f t="shared" si="10"/>
        <v>Multiple/Unk</v>
      </c>
      <c r="Q313" s="102">
        <v>2004</v>
      </c>
      <c r="R313" s="96" t="s">
        <v>559</v>
      </c>
      <c r="S313" s="96" t="s">
        <v>549</v>
      </c>
    </row>
    <row r="314" spans="1:19" x14ac:dyDescent="0.25">
      <c r="A314" s="98" t="s">
        <v>560</v>
      </c>
      <c r="B314" s="99" t="s">
        <v>529</v>
      </c>
      <c r="C314" s="100"/>
      <c r="E314" s="100">
        <v>343.88355743312565</v>
      </c>
      <c r="F314" s="100"/>
      <c r="G314" s="101"/>
      <c r="H314" s="101"/>
      <c r="I314" s="96" t="s">
        <v>140</v>
      </c>
      <c r="J314" s="96" t="s">
        <v>133</v>
      </c>
      <c r="K314" s="96"/>
      <c r="L314" s="96" t="s">
        <v>194</v>
      </c>
      <c r="M314" s="96" t="s">
        <v>562</v>
      </c>
      <c r="N314" s="96" t="s">
        <v>282</v>
      </c>
      <c r="O314" s="96" t="s">
        <v>1109</v>
      </c>
      <c r="P314" s="96" t="str">
        <f t="shared" si="10"/>
        <v>Multiple/Unk</v>
      </c>
      <c r="Q314" s="102">
        <v>1996</v>
      </c>
      <c r="R314" s="96" t="s">
        <v>564</v>
      </c>
      <c r="S314" s="96" t="s">
        <v>147</v>
      </c>
    </row>
    <row r="315" spans="1:19" x14ac:dyDescent="0.25">
      <c r="A315" s="98" t="s">
        <v>560</v>
      </c>
      <c r="B315" s="99" t="s">
        <v>529</v>
      </c>
      <c r="C315" s="100"/>
      <c r="E315" s="100">
        <v>223.26616162682163</v>
      </c>
      <c r="F315" s="100"/>
      <c r="G315" s="101"/>
      <c r="H315" s="101"/>
      <c r="I315" s="96" t="s">
        <v>132</v>
      </c>
      <c r="J315" s="96" t="s">
        <v>133</v>
      </c>
      <c r="K315" s="96"/>
      <c r="L315" s="96" t="s">
        <v>194</v>
      </c>
      <c r="M315" s="96" t="s">
        <v>562</v>
      </c>
      <c r="N315" s="96" t="s">
        <v>282</v>
      </c>
      <c r="O315" s="96" t="s">
        <v>1109</v>
      </c>
      <c r="P315" s="96" t="str">
        <f t="shared" si="10"/>
        <v>Multiple/Unk</v>
      </c>
      <c r="Q315" s="102">
        <v>1997</v>
      </c>
      <c r="R315" s="96" t="s">
        <v>564</v>
      </c>
      <c r="S315" s="96" t="s">
        <v>147</v>
      </c>
    </row>
    <row r="316" spans="1:19" x14ac:dyDescent="0.25">
      <c r="A316" s="98" t="s">
        <v>566</v>
      </c>
      <c r="B316" s="99" t="s">
        <v>529</v>
      </c>
      <c r="C316" s="100"/>
      <c r="D316" s="100"/>
      <c r="E316" s="100">
        <v>91.785178145858396</v>
      </c>
      <c r="F316" s="1">
        <v>3.3513492211070055</v>
      </c>
      <c r="G316" s="101"/>
      <c r="H316" s="101"/>
      <c r="I316" s="96" t="s">
        <v>140</v>
      </c>
      <c r="J316" s="96" t="s">
        <v>133</v>
      </c>
      <c r="K316" s="96"/>
      <c r="L316" s="96" t="s">
        <v>479</v>
      </c>
      <c r="M316" s="96" t="s">
        <v>35</v>
      </c>
      <c r="N316" s="96" t="s">
        <v>54</v>
      </c>
      <c r="O316" s="96" t="str">
        <f t="shared" ref="O316:O322" si="11">IFERROR(FIND("/", N316)&gt;0, N316)</f>
        <v>Sp</v>
      </c>
      <c r="P316" s="96" t="str">
        <f t="shared" si="10"/>
        <v>Spring</v>
      </c>
      <c r="Q316" s="102">
        <v>1998</v>
      </c>
      <c r="R316" s="96"/>
      <c r="S316" s="96" t="s">
        <v>570</v>
      </c>
    </row>
    <row r="317" spans="1:19" x14ac:dyDescent="0.25">
      <c r="A317" s="98" t="s">
        <v>566</v>
      </c>
      <c r="B317" s="99" t="s">
        <v>529</v>
      </c>
      <c r="C317" s="100"/>
      <c r="D317" s="100"/>
      <c r="E317" s="100">
        <v>159.46036497922759</v>
      </c>
      <c r="F317" s="1">
        <v>0.24941723946975</v>
      </c>
      <c r="G317" s="101"/>
      <c r="H317" s="101"/>
      <c r="I317" s="96" t="s">
        <v>140</v>
      </c>
      <c r="J317" s="96" t="s">
        <v>133</v>
      </c>
      <c r="K317" s="96"/>
      <c r="L317" s="96" t="s">
        <v>479</v>
      </c>
      <c r="M317" s="96" t="s">
        <v>35</v>
      </c>
      <c r="N317" s="96" t="s">
        <v>49</v>
      </c>
      <c r="O317" s="96" t="str">
        <f t="shared" si="11"/>
        <v>Su</v>
      </c>
      <c r="P317" s="96" t="str">
        <f t="shared" si="10"/>
        <v>Summer</v>
      </c>
      <c r="Q317" s="102">
        <v>1997</v>
      </c>
      <c r="R317" s="96"/>
      <c r="S317" s="96" t="s">
        <v>570</v>
      </c>
    </row>
    <row r="318" spans="1:19" x14ac:dyDescent="0.25">
      <c r="A318" s="98" t="s">
        <v>566</v>
      </c>
      <c r="B318" s="99" t="s">
        <v>529</v>
      </c>
      <c r="C318" s="100"/>
      <c r="D318" s="100"/>
      <c r="E318" s="100">
        <v>67.768398515598562</v>
      </c>
      <c r="F318" s="1">
        <v>1.6131708390640909</v>
      </c>
      <c r="G318" s="101"/>
      <c r="H318" s="101"/>
      <c r="I318" s="96" t="s">
        <v>132</v>
      </c>
      <c r="J318" s="96" t="s">
        <v>133</v>
      </c>
      <c r="K318" s="96"/>
      <c r="L318" s="96" t="s">
        <v>479</v>
      </c>
      <c r="M318" s="96" t="s">
        <v>35</v>
      </c>
      <c r="N318" s="96" t="s">
        <v>49</v>
      </c>
      <c r="O318" s="96" t="str">
        <f t="shared" si="11"/>
        <v>Su</v>
      </c>
      <c r="P318" s="96" t="str">
        <f t="shared" si="10"/>
        <v>Summer</v>
      </c>
      <c r="Q318" s="102">
        <v>1998</v>
      </c>
      <c r="R318" s="96"/>
      <c r="S318" s="96" t="s">
        <v>570</v>
      </c>
    </row>
    <row r="319" spans="1:19" x14ac:dyDescent="0.25">
      <c r="A319" s="98" t="s">
        <v>574</v>
      </c>
      <c r="B319" s="99" t="s">
        <v>529</v>
      </c>
      <c r="C319" s="100"/>
      <c r="D319" s="100"/>
      <c r="E319" s="100">
        <v>407.40949659821558</v>
      </c>
      <c r="F319" s="100"/>
      <c r="G319" s="101"/>
      <c r="H319" s="101"/>
      <c r="I319" s="96" t="s">
        <v>140</v>
      </c>
      <c r="J319" s="96" t="s">
        <v>133</v>
      </c>
      <c r="K319" s="96"/>
      <c r="L319" s="96" t="s">
        <v>575</v>
      </c>
      <c r="M319" s="96" t="s">
        <v>62</v>
      </c>
      <c r="N319" s="96" t="s">
        <v>54</v>
      </c>
      <c r="O319" s="96" t="str">
        <f t="shared" si="11"/>
        <v>Sp</v>
      </c>
      <c r="P319" s="96" t="str">
        <f t="shared" si="10"/>
        <v>Spring</v>
      </c>
      <c r="Q319" s="102"/>
      <c r="R319" s="96"/>
      <c r="S319" s="96" t="s">
        <v>147</v>
      </c>
    </row>
    <row r="320" spans="1:19" x14ac:dyDescent="0.25">
      <c r="A320" s="98" t="s">
        <v>574</v>
      </c>
      <c r="B320" s="99" t="s">
        <v>529</v>
      </c>
      <c r="C320" s="100"/>
      <c r="D320" s="100"/>
      <c r="E320" s="100">
        <v>313.21665232491989</v>
      </c>
      <c r="F320" s="100"/>
      <c r="G320" s="101"/>
      <c r="H320" s="101"/>
      <c r="I320" s="96" t="s">
        <v>140</v>
      </c>
      <c r="J320" s="96" t="s">
        <v>133</v>
      </c>
      <c r="K320" s="96"/>
      <c r="L320" s="96" t="s">
        <v>575</v>
      </c>
      <c r="M320" s="96" t="s">
        <v>62</v>
      </c>
      <c r="N320" s="96" t="s">
        <v>64</v>
      </c>
      <c r="O320" s="96" t="str">
        <f t="shared" si="11"/>
        <v>A</v>
      </c>
      <c r="P320" s="96" t="str">
        <f t="shared" si="10"/>
        <v>Autumn</v>
      </c>
      <c r="Q320" s="102"/>
      <c r="R320" s="96"/>
      <c r="S320" s="96" t="s">
        <v>147</v>
      </c>
    </row>
    <row r="321" spans="1:19" x14ac:dyDescent="0.25">
      <c r="A321" s="98" t="s">
        <v>574</v>
      </c>
      <c r="B321" s="99" t="s">
        <v>529</v>
      </c>
      <c r="C321" s="100"/>
      <c r="D321" s="100"/>
      <c r="E321" s="100">
        <v>259.51402872344988</v>
      </c>
      <c r="F321" s="100"/>
      <c r="G321" s="101"/>
      <c r="H321" s="101"/>
      <c r="I321" s="96" t="s">
        <v>132</v>
      </c>
      <c r="J321" s="96" t="s">
        <v>133</v>
      </c>
      <c r="K321" s="96"/>
      <c r="L321" s="96" t="s">
        <v>575</v>
      </c>
      <c r="M321" s="96" t="s">
        <v>62</v>
      </c>
      <c r="N321" s="96" t="s">
        <v>54</v>
      </c>
      <c r="O321" s="96" t="str">
        <f t="shared" si="11"/>
        <v>Sp</v>
      </c>
      <c r="P321" s="96" t="str">
        <f t="shared" si="10"/>
        <v>Spring</v>
      </c>
      <c r="Q321" s="102"/>
      <c r="R321" s="96"/>
      <c r="S321" s="96" t="s">
        <v>147</v>
      </c>
    </row>
    <row r="322" spans="1:19" x14ac:dyDescent="0.25">
      <c r="A322" s="98" t="s">
        <v>574</v>
      </c>
      <c r="B322" s="99" t="s">
        <v>529</v>
      </c>
      <c r="C322" s="100"/>
      <c r="D322" s="100"/>
      <c r="E322" s="100">
        <v>248.02072570393867</v>
      </c>
      <c r="F322" s="100"/>
      <c r="G322" s="101"/>
      <c r="H322" s="101"/>
      <c r="I322" s="96" t="s">
        <v>132</v>
      </c>
      <c r="J322" s="96" t="s">
        <v>133</v>
      </c>
      <c r="K322" s="96"/>
      <c r="L322" s="96" t="s">
        <v>575</v>
      </c>
      <c r="M322" s="96" t="s">
        <v>62</v>
      </c>
      <c r="N322" s="96" t="s">
        <v>64</v>
      </c>
      <c r="O322" s="96" t="str">
        <f t="shared" si="11"/>
        <v>A</v>
      </c>
      <c r="P322" s="96" t="str">
        <f t="shared" si="10"/>
        <v>Autumn</v>
      </c>
      <c r="Q322" s="102"/>
      <c r="R322" s="96"/>
      <c r="S322" s="96" t="s">
        <v>147</v>
      </c>
    </row>
    <row r="323" spans="1:19" x14ac:dyDescent="0.25">
      <c r="A323" s="98" t="s">
        <v>576</v>
      </c>
      <c r="B323" s="99" t="s">
        <v>529</v>
      </c>
      <c r="C323" s="100"/>
      <c r="D323" s="100"/>
      <c r="E323" s="100">
        <v>238.20499720650997</v>
      </c>
      <c r="F323" s="100"/>
      <c r="G323" s="101"/>
      <c r="H323" s="101"/>
      <c r="I323" s="96" t="s">
        <v>140</v>
      </c>
      <c r="J323" s="96" t="s">
        <v>133</v>
      </c>
      <c r="K323" s="96"/>
      <c r="L323" s="96" t="s">
        <v>578</v>
      </c>
      <c r="M323" s="96" t="s">
        <v>62</v>
      </c>
      <c r="N323" s="96" t="s">
        <v>100</v>
      </c>
      <c r="O323" s="96" t="s">
        <v>1109</v>
      </c>
      <c r="P323" s="96" t="str">
        <f t="shared" si="10"/>
        <v>Multiple/Unk</v>
      </c>
      <c r="Q323" s="102" t="s">
        <v>580</v>
      </c>
      <c r="R323" s="96"/>
      <c r="S323" s="96" t="s">
        <v>147</v>
      </c>
    </row>
    <row r="324" spans="1:19" x14ac:dyDescent="0.25">
      <c r="A324" s="98" t="s">
        <v>576</v>
      </c>
      <c r="B324" s="99" t="s">
        <v>529</v>
      </c>
      <c r="C324" s="100"/>
      <c r="D324" s="100"/>
      <c r="E324" s="100">
        <v>207.25331640529822</v>
      </c>
      <c r="F324" s="100"/>
      <c r="G324" s="101"/>
      <c r="H324" s="101"/>
      <c r="I324" s="96" t="s">
        <v>132</v>
      </c>
      <c r="J324" s="96" t="s">
        <v>133</v>
      </c>
      <c r="K324" s="96"/>
      <c r="L324" s="96" t="s">
        <v>578</v>
      </c>
      <c r="M324" s="96" t="s">
        <v>62</v>
      </c>
      <c r="N324" s="96" t="s">
        <v>389</v>
      </c>
      <c r="O324" s="96" t="s">
        <v>1109</v>
      </c>
      <c r="P324" s="96" t="str">
        <f t="shared" si="10"/>
        <v>Multiple/Unk</v>
      </c>
      <c r="Q324" s="102" t="s">
        <v>582</v>
      </c>
      <c r="R324" s="96"/>
      <c r="S324" s="96" t="s">
        <v>147</v>
      </c>
    </row>
    <row r="325" spans="1:19" x14ac:dyDescent="0.25">
      <c r="A325" s="98" t="s">
        <v>583</v>
      </c>
      <c r="B325" s="99" t="s">
        <v>529</v>
      </c>
      <c r="C325" s="100"/>
      <c r="D325" s="100"/>
      <c r="E325" s="100">
        <v>223.26616162682163</v>
      </c>
      <c r="F325" s="100"/>
      <c r="G325" s="101"/>
      <c r="H325" s="101"/>
      <c r="I325" s="96" t="s">
        <v>140</v>
      </c>
      <c r="J325" s="96" t="s">
        <v>133</v>
      </c>
      <c r="K325" s="96"/>
      <c r="L325" s="96" t="s">
        <v>60</v>
      </c>
      <c r="M325" s="96" t="s">
        <v>62</v>
      </c>
      <c r="N325" s="96" t="s">
        <v>52</v>
      </c>
      <c r="O325" s="96" t="str">
        <f t="shared" ref="O325:O332" si="12">IFERROR(FIND("/", N325)&gt;0, N325)</f>
        <v>W</v>
      </c>
      <c r="P325" s="96" t="str">
        <f t="shared" si="10"/>
        <v>Winter</v>
      </c>
      <c r="Q325" s="102">
        <v>1997</v>
      </c>
      <c r="R325" s="96"/>
      <c r="S325" s="96" t="s">
        <v>586</v>
      </c>
    </row>
    <row r="326" spans="1:19" x14ac:dyDescent="0.25">
      <c r="A326" s="98" t="s">
        <v>583</v>
      </c>
      <c r="B326" s="99" t="s">
        <v>529</v>
      </c>
      <c r="C326" s="100"/>
      <c r="D326" s="100"/>
      <c r="E326" s="100">
        <v>360.7308518720215</v>
      </c>
      <c r="F326" s="1">
        <v>81.145228799976991</v>
      </c>
      <c r="G326" s="101"/>
      <c r="H326" s="101"/>
      <c r="I326" s="96" t="s">
        <v>140</v>
      </c>
      <c r="J326" s="96" t="s">
        <v>133</v>
      </c>
      <c r="K326" s="96"/>
      <c r="L326" s="96" t="s">
        <v>60</v>
      </c>
      <c r="M326" s="96" t="s">
        <v>62</v>
      </c>
      <c r="N326" s="96" t="s">
        <v>54</v>
      </c>
      <c r="O326" s="96" t="str">
        <f t="shared" si="12"/>
        <v>Sp</v>
      </c>
      <c r="P326" s="96" t="str">
        <f t="shared" si="10"/>
        <v>Spring</v>
      </c>
      <c r="Q326" s="102">
        <v>1997</v>
      </c>
      <c r="R326" s="96"/>
      <c r="S326" s="96" t="s">
        <v>586</v>
      </c>
    </row>
    <row r="327" spans="1:19" x14ac:dyDescent="0.25">
      <c r="A327" s="98" t="s">
        <v>583</v>
      </c>
      <c r="B327" s="99" t="s">
        <v>529</v>
      </c>
      <c r="C327" s="100"/>
      <c r="D327" s="100"/>
      <c r="E327" s="100">
        <v>300.33556444033303</v>
      </c>
      <c r="F327" s="1">
        <v>21.294984104789002</v>
      </c>
      <c r="G327" s="101"/>
      <c r="H327" s="101"/>
      <c r="I327" s="96" t="s">
        <v>140</v>
      </c>
      <c r="J327" s="96" t="s">
        <v>133</v>
      </c>
      <c r="K327" s="96"/>
      <c r="L327" s="96" t="s">
        <v>60</v>
      </c>
      <c r="M327" s="96" t="s">
        <v>62</v>
      </c>
      <c r="N327" s="96" t="s">
        <v>49</v>
      </c>
      <c r="O327" s="96" t="str">
        <f t="shared" si="12"/>
        <v>Su</v>
      </c>
      <c r="P327" s="96" t="str">
        <f t="shared" si="10"/>
        <v>Summer</v>
      </c>
      <c r="Q327" s="102" t="s">
        <v>589</v>
      </c>
      <c r="R327" s="96"/>
      <c r="S327" s="96" t="s">
        <v>586</v>
      </c>
    </row>
    <row r="328" spans="1:19" x14ac:dyDescent="0.25">
      <c r="A328" s="98" t="s">
        <v>583</v>
      </c>
      <c r="B328" s="99" t="s">
        <v>529</v>
      </c>
      <c r="C328" s="100"/>
      <c r="D328" s="100"/>
      <c r="E328" s="100">
        <v>274.80841734875116</v>
      </c>
      <c r="F328" s="1">
        <v>47.075183853215691</v>
      </c>
      <c r="G328" s="101"/>
      <c r="H328" s="101"/>
      <c r="I328" s="96" t="s">
        <v>140</v>
      </c>
      <c r="J328" s="96" t="s">
        <v>133</v>
      </c>
      <c r="K328" s="96"/>
      <c r="L328" s="96" t="s">
        <v>60</v>
      </c>
      <c r="M328" s="96" t="s">
        <v>62</v>
      </c>
      <c r="N328" s="96" t="s">
        <v>64</v>
      </c>
      <c r="O328" s="96" t="str">
        <f t="shared" si="12"/>
        <v>A</v>
      </c>
      <c r="P328" s="96" t="str">
        <f t="shared" si="10"/>
        <v>Autumn</v>
      </c>
      <c r="Q328" s="102">
        <v>1998</v>
      </c>
      <c r="R328" s="96"/>
      <c r="S328" s="96" t="s">
        <v>586</v>
      </c>
    </row>
    <row r="329" spans="1:19" x14ac:dyDescent="0.25">
      <c r="A329" s="98" t="s">
        <v>583</v>
      </c>
      <c r="B329" s="99" t="s">
        <v>529</v>
      </c>
      <c r="C329" s="100"/>
      <c r="D329" s="100"/>
      <c r="E329" s="100">
        <v>255.31847524363667</v>
      </c>
      <c r="F329" s="1">
        <v>8.8119488781585069</v>
      </c>
      <c r="G329" s="101"/>
      <c r="H329" s="101"/>
      <c r="I329" s="96" t="s">
        <v>132</v>
      </c>
      <c r="J329" s="96" t="s">
        <v>133</v>
      </c>
      <c r="K329" s="96"/>
      <c r="L329" s="96" t="s">
        <v>60</v>
      </c>
      <c r="M329" s="96" t="s">
        <v>62</v>
      </c>
      <c r="N329" s="96" t="s">
        <v>52</v>
      </c>
      <c r="O329" s="96" t="str">
        <f t="shared" si="12"/>
        <v>W</v>
      </c>
      <c r="P329" s="96" t="str">
        <f t="shared" si="10"/>
        <v>Winter</v>
      </c>
      <c r="Q329" s="102">
        <v>1997</v>
      </c>
      <c r="R329" s="96"/>
      <c r="S329" s="96" t="s">
        <v>586</v>
      </c>
    </row>
    <row r="330" spans="1:19" x14ac:dyDescent="0.25">
      <c r="A330" s="98" t="s">
        <v>583</v>
      </c>
      <c r="B330" s="99" t="s">
        <v>529</v>
      </c>
      <c r="C330" s="100"/>
      <c r="D330" s="100"/>
      <c r="E330" s="100">
        <v>197.7986368526318</v>
      </c>
      <c r="F330" s="1">
        <v>59.948983345469898</v>
      </c>
      <c r="G330" s="101"/>
      <c r="H330" s="101"/>
      <c r="I330" s="96" t="s">
        <v>132</v>
      </c>
      <c r="J330" s="96" t="s">
        <v>133</v>
      </c>
      <c r="K330" s="96"/>
      <c r="L330" s="96" t="s">
        <v>60</v>
      </c>
      <c r="M330" s="96" t="s">
        <v>62</v>
      </c>
      <c r="N330" s="96" t="s">
        <v>54</v>
      </c>
      <c r="O330" s="96" t="str">
        <f t="shared" si="12"/>
        <v>Sp</v>
      </c>
      <c r="P330" s="96" t="str">
        <f t="shared" si="10"/>
        <v>Spring</v>
      </c>
      <c r="Q330" s="102">
        <v>1997</v>
      </c>
      <c r="R330" s="96"/>
      <c r="S330" s="96" t="s">
        <v>586</v>
      </c>
    </row>
    <row r="331" spans="1:19" x14ac:dyDescent="0.25">
      <c r="A331" s="98" t="s">
        <v>583</v>
      </c>
      <c r="B331" s="99" t="s">
        <v>529</v>
      </c>
      <c r="C331" s="100"/>
      <c r="D331" s="100"/>
      <c r="E331" s="100">
        <v>222.45666956604643</v>
      </c>
      <c r="F331" s="1">
        <v>81.483815114141208</v>
      </c>
      <c r="G331" s="101"/>
      <c r="H331" s="101"/>
      <c r="I331" s="96" t="s">
        <v>132</v>
      </c>
      <c r="J331" s="96" t="s">
        <v>133</v>
      </c>
      <c r="K331" s="96"/>
      <c r="L331" s="96" t="s">
        <v>60</v>
      </c>
      <c r="M331" s="96" t="s">
        <v>62</v>
      </c>
      <c r="N331" s="96" t="s">
        <v>49</v>
      </c>
      <c r="O331" s="96" t="str">
        <f t="shared" si="12"/>
        <v>Su</v>
      </c>
      <c r="P331" s="96" t="str">
        <f t="shared" si="10"/>
        <v>Summer</v>
      </c>
      <c r="Q331" s="102" t="s">
        <v>589</v>
      </c>
      <c r="R331" s="96"/>
      <c r="S331" s="96" t="s">
        <v>586</v>
      </c>
    </row>
    <row r="332" spans="1:19" x14ac:dyDescent="0.25">
      <c r="A332" s="98" t="s">
        <v>583</v>
      </c>
      <c r="B332" s="99" t="s">
        <v>529</v>
      </c>
      <c r="C332" s="100"/>
      <c r="D332" s="100"/>
      <c r="E332" s="100">
        <v>198.67296788183512</v>
      </c>
      <c r="F332" s="1">
        <v>8.4933045074649645</v>
      </c>
      <c r="G332" s="101"/>
      <c r="H332" s="101"/>
      <c r="I332" s="96" t="s">
        <v>132</v>
      </c>
      <c r="J332" s="96" t="s">
        <v>133</v>
      </c>
      <c r="K332" s="96"/>
      <c r="L332" s="96" t="s">
        <v>60</v>
      </c>
      <c r="M332" s="96" t="s">
        <v>62</v>
      </c>
      <c r="N332" s="96" t="s">
        <v>64</v>
      </c>
      <c r="O332" s="96" t="str">
        <f t="shared" si="12"/>
        <v>A</v>
      </c>
      <c r="P332" s="96" t="str">
        <f t="shared" si="10"/>
        <v>Autumn</v>
      </c>
      <c r="Q332" s="102">
        <v>1998</v>
      </c>
      <c r="R332" s="96"/>
      <c r="S332" s="96" t="s">
        <v>586</v>
      </c>
    </row>
    <row r="333" spans="1:19" x14ac:dyDescent="0.25">
      <c r="A333" s="98" t="s">
        <v>595</v>
      </c>
      <c r="B333" s="99" t="s">
        <v>529</v>
      </c>
      <c r="C333" s="100"/>
      <c r="D333" s="100"/>
      <c r="E333" s="100">
        <v>241.52123562053868</v>
      </c>
      <c r="F333" s="100"/>
      <c r="G333" s="101"/>
      <c r="H333" s="101"/>
      <c r="I333" s="96" t="s">
        <v>140</v>
      </c>
      <c r="J333" s="96" t="s">
        <v>133</v>
      </c>
      <c r="K333" s="96"/>
      <c r="L333" s="96" t="s">
        <v>87</v>
      </c>
      <c r="M333" s="96" t="s">
        <v>62</v>
      </c>
      <c r="N333" s="96" t="s">
        <v>599</v>
      </c>
      <c r="O333" s="96" t="s">
        <v>1109</v>
      </c>
      <c r="P333" s="96" t="str">
        <f t="shared" si="10"/>
        <v>Multiple/Unk</v>
      </c>
      <c r="Q333" s="102" t="s">
        <v>600</v>
      </c>
      <c r="R333" s="96" t="s">
        <v>601</v>
      </c>
      <c r="S333" s="96" t="s">
        <v>147</v>
      </c>
    </row>
    <row r="334" spans="1:19" x14ac:dyDescent="0.25">
      <c r="A334" s="98" t="s">
        <v>595</v>
      </c>
      <c r="B334" s="99" t="s">
        <v>529</v>
      </c>
      <c r="C334" s="100"/>
      <c r="D334" s="100"/>
      <c r="E334" s="100">
        <v>284.8424382662007</v>
      </c>
      <c r="F334" s="100"/>
      <c r="G334" s="101"/>
      <c r="H334" s="101"/>
      <c r="I334" s="96" t="s">
        <v>140</v>
      </c>
      <c r="J334" s="96" t="s">
        <v>133</v>
      </c>
      <c r="K334" s="96"/>
      <c r="L334" s="96" t="s">
        <v>87</v>
      </c>
      <c r="M334" s="96" t="s">
        <v>62</v>
      </c>
      <c r="N334" s="96" t="s">
        <v>599</v>
      </c>
      <c r="O334" s="96" t="s">
        <v>1109</v>
      </c>
      <c r="P334" s="96" t="str">
        <f t="shared" si="10"/>
        <v>Multiple/Unk</v>
      </c>
      <c r="Q334" s="102" t="s">
        <v>600</v>
      </c>
      <c r="R334" s="96" t="s">
        <v>601</v>
      </c>
      <c r="S334" s="96" t="s">
        <v>147</v>
      </c>
    </row>
    <row r="335" spans="1:19" x14ac:dyDescent="0.25">
      <c r="A335" s="98" t="s">
        <v>595</v>
      </c>
      <c r="B335" s="99" t="s">
        <v>529</v>
      </c>
      <c r="C335" s="100"/>
      <c r="D335" s="100"/>
      <c r="E335" s="100">
        <v>211.05644676842491</v>
      </c>
      <c r="F335" s="100"/>
      <c r="G335" s="101"/>
      <c r="H335" s="101"/>
      <c r="I335" s="96" t="s">
        <v>132</v>
      </c>
      <c r="J335" s="96" t="s">
        <v>133</v>
      </c>
      <c r="K335" s="96"/>
      <c r="L335" s="96" t="s">
        <v>87</v>
      </c>
      <c r="M335" s="96" t="s">
        <v>62</v>
      </c>
      <c r="N335" s="96" t="s">
        <v>599</v>
      </c>
      <c r="O335" s="96" t="s">
        <v>1109</v>
      </c>
      <c r="P335" s="96" t="str">
        <f t="shared" si="10"/>
        <v>Multiple/Unk</v>
      </c>
      <c r="Q335" s="102" t="s">
        <v>600</v>
      </c>
      <c r="R335" s="96" t="s">
        <v>601</v>
      </c>
      <c r="S335" s="96" t="s">
        <v>147</v>
      </c>
    </row>
    <row r="336" spans="1:19" x14ac:dyDescent="0.25">
      <c r="A336" s="98" t="s">
        <v>604</v>
      </c>
      <c r="B336" s="99" t="s">
        <v>529</v>
      </c>
      <c r="C336" s="100"/>
      <c r="D336" s="100"/>
      <c r="E336" s="100">
        <v>283.97777159329655</v>
      </c>
      <c r="F336" s="1">
        <v>45.155468167217656</v>
      </c>
      <c r="G336" s="101"/>
      <c r="H336" s="101"/>
      <c r="I336" s="96" t="s">
        <v>140</v>
      </c>
      <c r="J336" s="96" t="s">
        <v>133</v>
      </c>
      <c r="K336" s="96"/>
      <c r="L336" s="96" t="s">
        <v>194</v>
      </c>
      <c r="M336" s="96" t="s">
        <v>607</v>
      </c>
      <c r="N336" s="96" t="s">
        <v>100</v>
      </c>
      <c r="O336" s="96" t="s">
        <v>1109</v>
      </c>
      <c r="P336" s="96" t="str">
        <f t="shared" si="10"/>
        <v>Multiple/Unk</v>
      </c>
      <c r="Q336" s="102" t="s">
        <v>609</v>
      </c>
      <c r="R336" s="96" t="s">
        <v>610</v>
      </c>
      <c r="S336" s="96" t="s">
        <v>611</v>
      </c>
    </row>
    <row r="337" spans="1:19" x14ac:dyDescent="0.25">
      <c r="A337" s="98" t="s">
        <v>604</v>
      </c>
      <c r="B337" s="99" t="s">
        <v>529</v>
      </c>
      <c r="C337" s="100"/>
      <c r="D337" s="100"/>
      <c r="E337" s="100">
        <v>227.49650801710945</v>
      </c>
      <c r="F337" s="1">
        <v>30.441515031846293</v>
      </c>
      <c r="G337" s="101"/>
      <c r="H337" s="101"/>
      <c r="I337" s="96" t="s">
        <v>132</v>
      </c>
      <c r="J337" s="96" t="s">
        <v>133</v>
      </c>
      <c r="K337" s="96"/>
      <c r="L337" s="96" t="s">
        <v>194</v>
      </c>
      <c r="M337" s="96" t="s">
        <v>607</v>
      </c>
      <c r="N337" s="96" t="s">
        <v>100</v>
      </c>
      <c r="O337" s="96" t="s">
        <v>1109</v>
      </c>
      <c r="P337" s="96" t="str">
        <f t="shared" si="10"/>
        <v>Multiple/Unk</v>
      </c>
      <c r="Q337" s="102" t="s">
        <v>609</v>
      </c>
      <c r="R337" s="96" t="s">
        <v>613</v>
      </c>
      <c r="S337" s="96" t="s">
        <v>611</v>
      </c>
    </row>
    <row r="338" spans="1:19" x14ac:dyDescent="0.25">
      <c r="A338" s="98" t="s">
        <v>614</v>
      </c>
      <c r="B338" s="99" t="s">
        <v>529</v>
      </c>
      <c r="C338" s="100"/>
      <c r="D338" s="100"/>
      <c r="E338" s="100">
        <v>207.3056181189709</v>
      </c>
      <c r="F338" s="1">
        <v>16.059899730542355</v>
      </c>
      <c r="G338" s="101"/>
      <c r="H338" s="101"/>
      <c r="I338" s="96" t="s">
        <v>140</v>
      </c>
      <c r="J338" s="96" t="s">
        <v>133</v>
      </c>
      <c r="K338" s="96"/>
      <c r="L338" s="96" t="s">
        <v>194</v>
      </c>
      <c r="M338" s="96" t="s">
        <v>616</v>
      </c>
      <c r="N338" s="96" t="s">
        <v>389</v>
      </c>
      <c r="O338" s="96" t="s">
        <v>1109</v>
      </c>
      <c r="P338" s="96" t="str">
        <f t="shared" si="10"/>
        <v>Multiple/Unk</v>
      </c>
      <c r="Q338" s="102">
        <v>1991</v>
      </c>
      <c r="R338" s="96" t="s">
        <v>618</v>
      </c>
      <c r="S338" s="96" t="s">
        <v>619</v>
      </c>
    </row>
    <row r="339" spans="1:19" x14ac:dyDescent="0.25">
      <c r="A339" s="98" t="s">
        <v>614</v>
      </c>
      <c r="B339" s="99" t="s">
        <v>529</v>
      </c>
      <c r="C339" s="100"/>
      <c r="D339" s="100"/>
      <c r="E339" s="100">
        <v>190.68701452101922</v>
      </c>
      <c r="F339" s="1">
        <v>10.976145165896551</v>
      </c>
      <c r="G339" s="101"/>
      <c r="H339" s="101"/>
      <c r="I339" s="96" t="s">
        <v>132</v>
      </c>
      <c r="J339" s="96" t="s">
        <v>133</v>
      </c>
      <c r="K339" s="96"/>
      <c r="L339" s="96" t="s">
        <v>194</v>
      </c>
      <c r="M339" s="96" t="s">
        <v>616</v>
      </c>
      <c r="N339" s="96" t="s">
        <v>389</v>
      </c>
      <c r="O339" s="96" t="s">
        <v>1109</v>
      </c>
      <c r="P339" s="96" t="str">
        <f t="shared" si="10"/>
        <v>Multiple/Unk</v>
      </c>
      <c r="Q339" s="102">
        <v>1991</v>
      </c>
      <c r="R339" s="96" t="s">
        <v>618</v>
      </c>
      <c r="S339" s="96" t="s">
        <v>619</v>
      </c>
    </row>
    <row r="340" spans="1:19" x14ac:dyDescent="0.25">
      <c r="A340" s="98" t="s">
        <v>621</v>
      </c>
      <c r="B340" s="99" t="s">
        <v>529</v>
      </c>
      <c r="C340" s="100"/>
      <c r="D340" s="100"/>
      <c r="E340" s="100">
        <v>259.51402872344988</v>
      </c>
      <c r="F340" s="100"/>
      <c r="G340" s="101"/>
      <c r="H340" s="101"/>
      <c r="I340" s="96" t="s">
        <v>140</v>
      </c>
      <c r="J340" s="96" t="s">
        <v>133</v>
      </c>
      <c r="K340" s="96"/>
      <c r="L340" s="96" t="s">
        <v>623</v>
      </c>
      <c r="M340" s="96" t="s">
        <v>56</v>
      </c>
      <c r="N340" s="96" t="s">
        <v>49</v>
      </c>
      <c r="O340" s="96" t="str">
        <f>IFERROR(FIND("/", N340)&gt;0, N340)</f>
        <v>Su</v>
      </c>
      <c r="P340" s="96" t="str">
        <f t="shared" si="10"/>
        <v>Summer</v>
      </c>
      <c r="Q340" s="102" t="s">
        <v>625</v>
      </c>
      <c r="R340" s="96" t="s">
        <v>626</v>
      </c>
      <c r="S340" s="96" t="s">
        <v>147</v>
      </c>
    </row>
    <row r="341" spans="1:19" x14ac:dyDescent="0.25">
      <c r="A341" s="98" t="s">
        <v>621</v>
      </c>
      <c r="B341" s="99" t="s">
        <v>529</v>
      </c>
      <c r="C341" s="100"/>
      <c r="D341" s="100"/>
      <c r="E341" s="100">
        <v>162.83358383731945</v>
      </c>
      <c r="F341" s="100"/>
      <c r="G341" s="101"/>
      <c r="H341" s="101"/>
      <c r="I341" s="96" t="s">
        <v>132</v>
      </c>
      <c r="J341" s="96" t="s">
        <v>133</v>
      </c>
      <c r="K341" s="96"/>
      <c r="L341" s="96" t="s">
        <v>623</v>
      </c>
      <c r="M341" s="96" t="s">
        <v>56</v>
      </c>
      <c r="N341" s="96" t="s">
        <v>49</v>
      </c>
      <c r="O341" s="96" t="str">
        <f>IFERROR(FIND("/", N341)&gt;0, N341)</f>
        <v>Su</v>
      </c>
      <c r="P341" s="96" t="str">
        <f t="shared" si="10"/>
        <v>Summer</v>
      </c>
      <c r="Q341" s="102" t="s">
        <v>628</v>
      </c>
      <c r="R341" s="96" t="s">
        <v>626</v>
      </c>
      <c r="S341" s="96" t="s">
        <v>147</v>
      </c>
    </row>
    <row r="342" spans="1:19" x14ac:dyDescent="0.25">
      <c r="A342" s="98" t="s">
        <v>629</v>
      </c>
      <c r="B342" s="99" t="s">
        <v>529</v>
      </c>
      <c r="C342" s="100"/>
      <c r="D342" s="100"/>
      <c r="E342" s="100">
        <v>185.65885067213182</v>
      </c>
      <c r="F342" s="100"/>
      <c r="G342" s="101"/>
      <c r="H342" s="101"/>
      <c r="I342" s="96" t="s">
        <v>140</v>
      </c>
      <c r="J342" s="96" t="s">
        <v>133</v>
      </c>
      <c r="K342" s="96"/>
      <c r="L342" s="96" t="s">
        <v>90</v>
      </c>
      <c r="M342" s="96" t="s">
        <v>62</v>
      </c>
      <c r="N342" s="96" t="s">
        <v>52</v>
      </c>
      <c r="O342" s="96" t="str">
        <f>IFERROR(FIND("/", N342)&gt;0, N342)</f>
        <v>W</v>
      </c>
      <c r="P342" s="96" t="str">
        <f t="shared" si="10"/>
        <v>Winter</v>
      </c>
      <c r="Q342" s="102">
        <v>1997</v>
      </c>
      <c r="R342" s="96" t="s">
        <v>631</v>
      </c>
      <c r="S342" s="96" t="s">
        <v>147</v>
      </c>
    </row>
    <row r="343" spans="1:19" x14ac:dyDescent="0.25">
      <c r="A343" s="98" t="s">
        <v>629</v>
      </c>
      <c r="B343" s="99" t="s">
        <v>529</v>
      </c>
      <c r="C343" s="100"/>
      <c r="D343" s="100"/>
      <c r="E343" s="100">
        <v>145.64278499206293</v>
      </c>
      <c r="F343" s="100"/>
      <c r="G343" s="101"/>
      <c r="H343" s="101"/>
      <c r="I343" s="96" t="s">
        <v>132</v>
      </c>
      <c r="J343" s="96" t="s">
        <v>133</v>
      </c>
      <c r="K343" s="96"/>
      <c r="L343" s="96" t="s">
        <v>90</v>
      </c>
      <c r="M343" s="96" t="s">
        <v>62</v>
      </c>
      <c r="N343" s="96" t="s">
        <v>52</v>
      </c>
      <c r="O343" s="96" t="str">
        <f>IFERROR(FIND("/", N343)&gt;0, N343)</f>
        <v>W</v>
      </c>
      <c r="P343" s="96" t="str">
        <f t="shared" si="10"/>
        <v>Winter</v>
      </c>
      <c r="Q343" s="102">
        <v>1997</v>
      </c>
      <c r="R343" s="96" t="s">
        <v>631</v>
      </c>
      <c r="S343" s="96" t="s">
        <v>147</v>
      </c>
    </row>
    <row r="344" spans="1:19" x14ac:dyDescent="0.25">
      <c r="A344" s="98" t="s">
        <v>633</v>
      </c>
      <c r="B344" s="99" t="s">
        <v>632</v>
      </c>
      <c r="C344" s="100">
        <v>0.105</v>
      </c>
      <c r="D344" s="1">
        <v>2.1999999999999999E-2</v>
      </c>
      <c r="E344" s="100">
        <v>305</v>
      </c>
      <c r="F344" s="1">
        <v>20</v>
      </c>
      <c r="G344" s="101">
        <v>4.7E-2</v>
      </c>
      <c r="H344" s="1">
        <v>6.0000000000000001E-3</v>
      </c>
      <c r="I344" s="96" t="s">
        <v>28</v>
      </c>
      <c r="J344" s="96" t="s">
        <v>29</v>
      </c>
      <c r="K344" s="96" t="s">
        <v>30</v>
      </c>
      <c r="L344" s="96" t="s">
        <v>87</v>
      </c>
      <c r="M344" s="96" t="s">
        <v>62</v>
      </c>
      <c r="N344" s="96" t="s">
        <v>638</v>
      </c>
      <c r="O344" s="96" t="s">
        <v>1109</v>
      </c>
      <c r="P344" s="96" t="str">
        <f t="shared" si="10"/>
        <v>Multiple/Unk</v>
      </c>
      <c r="Q344" s="102">
        <v>2003</v>
      </c>
      <c r="R344" s="96" t="s">
        <v>639</v>
      </c>
      <c r="S344" s="96" t="s">
        <v>640</v>
      </c>
    </row>
    <row r="345" spans="1:19" x14ac:dyDescent="0.25">
      <c r="A345" s="98" t="s">
        <v>633</v>
      </c>
      <c r="B345" s="99" t="s">
        <v>632</v>
      </c>
      <c r="C345" s="100">
        <v>4.9000000000000002E-2</v>
      </c>
      <c r="D345" s="1">
        <v>1.2999999999999999E-2</v>
      </c>
      <c r="E345" s="100">
        <v>525</v>
      </c>
      <c r="F345" s="1">
        <v>41</v>
      </c>
      <c r="G345" s="101">
        <v>2.6000000000000002E-2</v>
      </c>
      <c r="H345" s="1">
        <v>4.0000000000000001E-3</v>
      </c>
      <c r="I345" s="96" t="s">
        <v>28</v>
      </c>
      <c r="J345" s="96" t="s">
        <v>29</v>
      </c>
      <c r="K345" s="96" t="s">
        <v>30</v>
      </c>
      <c r="L345" s="96" t="s">
        <v>87</v>
      </c>
      <c r="M345" s="96" t="s">
        <v>62</v>
      </c>
      <c r="N345" s="96" t="s">
        <v>638</v>
      </c>
      <c r="O345" s="96" t="s">
        <v>1109</v>
      </c>
      <c r="P345" s="96" t="str">
        <f t="shared" si="10"/>
        <v>Multiple/Unk</v>
      </c>
      <c r="Q345" s="102">
        <v>2003</v>
      </c>
      <c r="R345" s="96" t="s">
        <v>639</v>
      </c>
      <c r="S345" s="96" t="s">
        <v>640</v>
      </c>
    </row>
    <row r="346" spans="1:19" x14ac:dyDescent="0.25">
      <c r="A346" s="98" t="s">
        <v>633</v>
      </c>
      <c r="B346" s="99" t="s">
        <v>632</v>
      </c>
      <c r="C346" s="100">
        <v>0.216</v>
      </c>
      <c r="D346" s="1">
        <v>3.1E-2</v>
      </c>
      <c r="E346" s="100">
        <v>327</v>
      </c>
      <c r="F346" s="1">
        <v>13</v>
      </c>
      <c r="G346" s="101">
        <v>4.8000000000000001E-2</v>
      </c>
      <c r="H346" s="1">
        <v>3.0000000000000001E-3</v>
      </c>
      <c r="I346" s="96" t="s">
        <v>28</v>
      </c>
      <c r="J346" s="96" t="s">
        <v>29</v>
      </c>
      <c r="K346" s="96" t="s">
        <v>30</v>
      </c>
      <c r="L346" s="96" t="s">
        <v>87</v>
      </c>
      <c r="M346" s="96" t="s">
        <v>62</v>
      </c>
      <c r="N346" s="96" t="s">
        <v>638</v>
      </c>
      <c r="O346" s="96" t="s">
        <v>1109</v>
      </c>
      <c r="P346" s="96" t="str">
        <f t="shared" si="10"/>
        <v>Multiple/Unk</v>
      </c>
      <c r="Q346" s="102">
        <v>2003</v>
      </c>
      <c r="R346" s="96" t="s">
        <v>639</v>
      </c>
      <c r="S346" s="96" t="s">
        <v>640</v>
      </c>
    </row>
    <row r="347" spans="1:19" x14ac:dyDescent="0.25">
      <c r="A347" s="98" t="s">
        <v>633</v>
      </c>
      <c r="B347" s="99" t="s">
        <v>632</v>
      </c>
      <c r="C347" s="100">
        <v>3.6999999999999998E-2</v>
      </c>
      <c r="D347" s="1">
        <v>8.9999999999999993E-3</v>
      </c>
      <c r="E347" s="100">
        <v>765</v>
      </c>
      <c r="F347" s="1">
        <v>73</v>
      </c>
      <c r="G347" s="101">
        <v>1.4999999999999999E-2</v>
      </c>
      <c r="H347" s="1">
        <v>2E-3</v>
      </c>
      <c r="I347" s="96" t="s">
        <v>28</v>
      </c>
      <c r="J347" s="96" t="s">
        <v>29</v>
      </c>
      <c r="K347" s="96" t="s">
        <v>30</v>
      </c>
      <c r="L347" s="96" t="s">
        <v>87</v>
      </c>
      <c r="M347" s="96" t="s">
        <v>62</v>
      </c>
      <c r="N347" s="96" t="s">
        <v>638</v>
      </c>
      <c r="O347" s="96" t="s">
        <v>1109</v>
      </c>
      <c r="P347" s="96" t="str">
        <f t="shared" si="10"/>
        <v>Multiple/Unk</v>
      </c>
      <c r="Q347" s="102">
        <v>2003</v>
      </c>
      <c r="R347" s="96" t="s">
        <v>639</v>
      </c>
      <c r="S347" s="96" t="s">
        <v>640</v>
      </c>
    </row>
    <row r="348" spans="1:19" x14ac:dyDescent="0.25">
      <c r="A348" s="98" t="s">
        <v>633</v>
      </c>
      <c r="B348" s="99" t="s">
        <v>632</v>
      </c>
      <c r="C348" s="100">
        <v>0.16300000000000001</v>
      </c>
      <c r="D348" s="1">
        <v>3.4000000000000002E-2</v>
      </c>
      <c r="E348" s="100">
        <v>355</v>
      </c>
      <c r="F348" s="1">
        <v>22</v>
      </c>
      <c r="G348" s="101">
        <v>3.9E-2</v>
      </c>
      <c r="H348" s="1">
        <v>3.0000000000000001E-3</v>
      </c>
      <c r="I348" s="96" t="s">
        <v>28</v>
      </c>
      <c r="J348" s="96" t="s">
        <v>29</v>
      </c>
      <c r="K348" s="96" t="s">
        <v>30</v>
      </c>
      <c r="L348" s="96" t="s">
        <v>87</v>
      </c>
      <c r="M348" s="96" t="s">
        <v>62</v>
      </c>
      <c r="N348" s="96" t="s">
        <v>638</v>
      </c>
      <c r="O348" s="96" t="s">
        <v>1109</v>
      </c>
      <c r="P348" s="96" t="str">
        <f t="shared" si="10"/>
        <v>Multiple/Unk</v>
      </c>
      <c r="Q348" s="102">
        <v>2003</v>
      </c>
      <c r="R348" s="96" t="s">
        <v>639</v>
      </c>
      <c r="S348" s="96" t="s">
        <v>640</v>
      </c>
    </row>
    <row r="349" spans="1:19" x14ac:dyDescent="0.25">
      <c r="A349" s="98" t="s">
        <v>633</v>
      </c>
      <c r="B349" s="99" t="s">
        <v>632</v>
      </c>
      <c r="C349" s="100">
        <v>4.8000000000000001E-2</v>
      </c>
      <c r="D349" s="1">
        <v>0.01</v>
      </c>
      <c r="E349" s="100">
        <v>402</v>
      </c>
      <c r="F349" s="1">
        <v>24</v>
      </c>
      <c r="G349" s="101">
        <v>6.9000000000000006E-2</v>
      </c>
      <c r="H349" s="1">
        <v>9.0000000000000011E-3</v>
      </c>
      <c r="I349" s="96" t="s">
        <v>28</v>
      </c>
      <c r="J349" s="96" t="s">
        <v>29</v>
      </c>
      <c r="K349" s="96" t="s">
        <v>30</v>
      </c>
      <c r="L349" s="96" t="s">
        <v>87</v>
      </c>
      <c r="M349" s="96" t="s">
        <v>62</v>
      </c>
      <c r="N349" s="96" t="s">
        <v>638</v>
      </c>
      <c r="O349" s="96" t="s">
        <v>1109</v>
      </c>
      <c r="P349" s="96" t="str">
        <f t="shared" si="10"/>
        <v>Multiple/Unk</v>
      </c>
      <c r="Q349" s="102">
        <v>2003</v>
      </c>
      <c r="R349" s="96" t="s">
        <v>639</v>
      </c>
      <c r="S349" s="96" t="s">
        <v>640</v>
      </c>
    </row>
    <row r="350" spans="1:19" x14ac:dyDescent="0.25">
      <c r="A350" s="98" t="s">
        <v>633</v>
      </c>
      <c r="B350" s="99" t="s">
        <v>632</v>
      </c>
      <c r="C350" s="100">
        <v>0.03</v>
      </c>
      <c r="D350" s="1">
        <v>0.01</v>
      </c>
      <c r="E350" s="100">
        <v>323</v>
      </c>
      <c r="F350" s="1">
        <v>40</v>
      </c>
      <c r="G350" s="101">
        <v>6.4000000000000001E-2</v>
      </c>
      <c r="H350" s="1">
        <v>1.7000000000000001E-2</v>
      </c>
      <c r="I350" s="96" t="s">
        <v>28</v>
      </c>
      <c r="J350" s="96" t="s">
        <v>29</v>
      </c>
      <c r="K350" s="96" t="s">
        <v>30</v>
      </c>
      <c r="L350" s="96" t="s">
        <v>87</v>
      </c>
      <c r="M350" s="96" t="s">
        <v>62</v>
      </c>
      <c r="N350" s="96" t="s">
        <v>638</v>
      </c>
      <c r="O350" s="96" t="s">
        <v>1109</v>
      </c>
      <c r="P350" s="96" t="str">
        <f t="shared" si="10"/>
        <v>Multiple/Unk</v>
      </c>
      <c r="Q350" s="102">
        <v>2003</v>
      </c>
      <c r="R350" s="96" t="s">
        <v>639</v>
      </c>
      <c r="S350" s="96" t="s">
        <v>640</v>
      </c>
    </row>
    <row r="351" spans="1:19" x14ac:dyDescent="0.25">
      <c r="A351" s="98" t="s">
        <v>633</v>
      </c>
      <c r="B351" s="99" t="s">
        <v>632</v>
      </c>
      <c r="C351" s="100">
        <v>1.4E-2</v>
      </c>
      <c r="D351" s="1">
        <v>6.0000000000000001E-3</v>
      </c>
      <c r="E351" s="100">
        <v>439</v>
      </c>
      <c r="F351" s="1">
        <v>75</v>
      </c>
      <c r="G351" s="101">
        <v>3.7999999999999999E-2</v>
      </c>
      <c r="H351" s="1">
        <v>1.1000000000000001E-2</v>
      </c>
      <c r="I351" s="96" t="s">
        <v>28</v>
      </c>
      <c r="J351" s="96" t="s">
        <v>29</v>
      </c>
      <c r="K351" s="96" t="s">
        <v>30</v>
      </c>
      <c r="L351" s="96" t="s">
        <v>87</v>
      </c>
      <c r="M351" s="96" t="s">
        <v>62</v>
      </c>
      <c r="N351" s="96" t="s">
        <v>638</v>
      </c>
      <c r="O351" s="96" t="s">
        <v>1109</v>
      </c>
      <c r="P351" s="96" t="str">
        <f t="shared" si="10"/>
        <v>Multiple/Unk</v>
      </c>
      <c r="Q351" s="102">
        <v>2003</v>
      </c>
      <c r="R351" s="96" t="s">
        <v>639</v>
      </c>
      <c r="S351" s="96" t="s">
        <v>640</v>
      </c>
    </row>
    <row r="352" spans="1:19" x14ac:dyDescent="0.25">
      <c r="A352" s="98" t="s">
        <v>633</v>
      </c>
      <c r="B352" s="99" t="s">
        <v>632</v>
      </c>
      <c r="C352" s="100">
        <v>8.2000000000000003E-2</v>
      </c>
      <c r="D352" s="1">
        <v>1.6E-2</v>
      </c>
      <c r="E352" s="100">
        <v>392</v>
      </c>
      <c r="F352" s="1">
        <v>24</v>
      </c>
      <c r="G352" s="101">
        <v>3.4000000000000002E-2</v>
      </c>
      <c r="H352" s="1">
        <v>4.0000000000000001E-3</v>
      </c>
      <c r="I352" s="96" t="s">
        <v>28</v>
      </c>
      <c r="J352" s="96" t="s">
        <v>29</v>
      </c>
      <c r="K352" s="96" t="s">
        <v>30</v>
      </c>
      <c r="L352" s="96" t="s">
        <v>87</v>
      </c>
      <c r="M352" s="96" t="s">
        <v>62</v>
      </c>
      <c r="N352" s="96" t="s">
        <v>638</v>
      </c>
      <c r="O352" s="96" t="s">
        <v>1109</v>
      </c>
      <c r="P352" s="96" t="str">
        <f t="shared" si="10"/>
        <v>Multiple/Unk</v>
      </c>
      <c r="Q352" s="102">
        <v>2003</v>
      </c>
      <c r="R352" s="96" t="s">
        <v>639</v>
      </c>
      <c r="S352" s="96" t="s">
        <v>640</v>
      </c>
    </row>
    <row r="353" spans="1:19" x14ac:dyDescent="0.25">
      <c r="A353" s="98" t="s">
        <v>633</v>
      </c>
      <c r="B353" s="99" t="s">
        <v>632</v>
      </c>
      <c r="C353" s="100">
        <v>0.04</v>
      </c>
      <c r="D353" s="1">
        <v>1.7999999999999999E-2</v>
      </c>
      <c r="E353" s="100">
        <v>791</v>
      </c>
      <c r="F353" s="1">
        <v>117</v>
      </c>
      <c r="G353" s="101">
        <v>8.0000000000000002E-3</v>
      </c>
      <c r="H353" s="1">
        <v>2E-3</v>
      </c>
      <c r="I353" s="96" t="s">
        <v>28</v>
      </c>
      <c r="J353" s="96" t="s">
        <v>29</v>
      </c>
      <c r="K353" s="96" t="s">
        <v>30</v>
      </c>
      <c r="L353" s="96" t="s">
        <v>87</v>
      </c>
      <c r="M353" s="96" t="s">
        <v>62</v>
      </c>
      <c r="N353" s="96" t="s">
        <v>638</v>
      </c>
      <c r="O353" s="96" t="s">
        <v>1109</v>
      </c>
      <c r="P353" s="96" t="str">
        <f t="shared" si="10"/>
        <v>Multiple/Unk</v>
      </c>
      <c r="Q353" s="102">
        <v>2003</v>
      </c>
      <c r="R353" s="96" t="s">
        <v>639</v>
      </c>
      <c r="S353" s="96" t="s">
        <v>640</v>
      </c>
    </row>
    <row r="354" spans="1:19" x14ac:dyDescent="0.25">
      <c r="A354" s="98" t="s">
        <v>633</v>
      </c>
      <c r="B354" s="99" t="s">
        <v>632</v>
      </c>
      <c r="C354" s="100">
        <v>8.6999999999999994E-2</v>
      </c>
      <c r="D354" s="1">
        <v>1.6E-2</v>
      </c>
      <c r="E354" s="100">
        <v>503</v>
      </c>
      <c r="F354" s="1">
        <v>26</v>
      </c>
      <c r="G354" s="101">
        <v>0.02</v>
      </c>
      <c r="H354" s="1">
        <v>2E-3</v>
      </c>
      <c r="I354" s="96" t="s">
        <v>28</v>
      </c>
      <c r="J354" s="96" t="s">
        <v>29</v>
      </c>
      <c r="K354" s="96" t="s">
        <v>30</v>
      </c>
      <c r="L354" s="96" t="s">
        <v>87</v>
      </c>
      <c r="M354" s="96" t="s">
        <v>62</v>
      </c>
      <c r="N354" s="96" t="s">
        <v>638</v>
      </c>
      <c r="O354" s="96" t="s">
        <v>1109</v>
      </c>
      <c r="P354" s="96" t="str">
        <f t="shared" si="10"/>
        <v>Multiple/Unk</v>
      </c>
      <c r="Q354" s="102">
        <v>2003</v>
      </c>
      <c r="R354" s="96" t="s">
        <v>639</v>
      </c>
      <c r="S354" s="96" t="s">
        <v>640</v>
      </c>
    </row>
    <row r="355" spans="1:19" x14ac:dyDescent="0.25">
      <c r="A355" s="98" t="s">
        <v>661</v>
      </c>
      <c r="B355" s="99" t="s">
        <v>632</v>
      </c>
      <c r="C355" s="100"/>
      <c r="D355" s="100"/>
      <c r="E355" s="100">
        <v>223.27</v>
      </c>
      <c r="F355" s="100"/>
      <c r="G355" s="101"/>
      <c r="H355" s="101"/>
      <c r="I355" s="96" t="s">
        <v>140</v>
      </c>
      <c r="J355" s="96" t="s">
        <v>133</v>
      </c>
      <c r="K355" s="96"/>
      <c r="L355" s="96" t="s">
        <v>87</v>
      </c>
      <c r="M355" s="96" t="s">
        <v>62</v>
      </c>
      <c r="N355" s="96" t="s">
        <v>500</v>
      </c>
      <c r="O355" s="96" t="s">
        <v>1109</v>
      </c>
      <c r="P355" s="96" t="str">
        <f t="shared" si="10"/>
        <v>Multiple/Unk</v>
      </c>
      <c r="Q355" s="102">
        <v>1988</v>
      </c>
      <c r="R355" s="96" t="s">
        <v>665</v>
      </c>
      <c r="S355" s="96" t="s">
        <v>666</v>
      </c>
    </row>
    <row r="356" spans="1:19" x14ac:dyDescent="0.25">
      <c r="A356" s="98" t="s">
        <v>150</v>
      </c>
      <c r="B356" s="99" t="s">
        <v>632</v>
      </c>
      <c r="C356" s="100"/>
      <c r="D356" s="100"/>
      <c r="E356" s="100">
        <v>167.71068662325578</v>
      </c>
      <c r="F356" s="100"/>
      <c r="G356" s="101"/>
      <c r="H356" s="101"/>
      <c r="I356" s="96" t="s">
        <v>132</v>
      </c>
      <c r="J356" s="96" t="s">
        <v>133</v>
      </c>
      <c r="K356" s="96"/>
      <c r="L356" s="96" t="s">
        <v>87</v>
      </c>
      <c r="M356" s="96" t="s">
        <v>62</v>
      </c>
      <c r="N356" s="96" t="s">
        <v>100</v>
      </c>
      <c r="O356" s="96" t="s">
        <v>1109</v>
      </c>
      <c r="P356" s="96" t="str">
        <f t="shared" ref="P356:P421" si="13">IF(O356="Su","Summer",IF(O356="A","Autumn",IF(O356="W","Winter",IF(O356="Sp","Spring",O356))))</f>
        <v>Multiple/Unk</v>
      </c>
      <c r="Q356" s="102" t="s">
        <v>154</v>
      </c>
      <c r="R356" s="96"/>
      <c r="S356" s="96" t="s">
        <v>668</v>
      </c>
    </row>
    <row r="357" spans="1:19" x14ac:dyDescent="0.25">
      <c r="A357" s="98" t="s">
        <v>669</v>
      </c>
      <c r="B357" s="99" t="s">
        <v>632</v>
      </c>
      <c r="C357" s="100"/>
      <c r="D357" s="100"/>
      <c r="E357" s="100">
        <v>634.84218163622461</v>
      </c>
      <c r="F357" s="100"/>
      <c r="G357" s="101">
        <v>2.1000000000000001E-2</v>
      </c>
      <c r="H357" s="101"/>
      <c r="I357" s="96" t="s">
        <v>140</v>
      </c>
      <c r="J357" s="96" t="s">
        <v>133</v>
      </c>
      <c r="K357" s="96"/>
      <c r="L357" s="96" t="s">
        <v>87</v>
      </c>
      <c r="M357" s="96" t="s">
        <v>62</v>
      </c>
      <c r="N357" s="96" t="s">
        <v>389</v>
      </c>
      <c r="O357" s="96" t="s">
        <v>1109</v>
      </c>
      <c r="P357" s="96" t="str">
        <f t="shared" si="13"/>
        <v>Multiple/Unk</v>
      </c>
      <c r="Q357" s="102" t="s">
        <v>672</v>
      </c>
      <c r="R357" s="96" t="s">
        <v>618</v>
      </c>
      <c r="S357" s="96" t="s">
        <v>673</v>
      </c>
    </row>
    <row r="358" spans="1:19" x14ac:dyDescent="0.25">
      <c r="A358" s="98" t="s">
        <v>669</v>
      </c>
      <c r="B358" s="99" t="s">
        <v>632</v>
      </c>
      <c r="C358" s="100"/>
      <c r="D358" s="100"/>
      <c r="E358" s="100">
        <v>349.23912970399607</v>
      </c>
      <c r="F358" s="100"/>
      <c r="G358" s="101">
        <v>2.1000000000000001E-2</v>
      </c>
      <c r="H358" s="101"/>
      <c r="I358" s="96" t="s">
        <v>132</v>
      </c>
      <c r="J358" s="96" t="s">
        <v>133</v>
      </c>
      <c r="K358" s="96"/>
      <c r="L358" s="96" t="s">
        <v>87</v>
      </c>
      <c r="M358" s="96" t="s">
        <v>62</v>
      </c>
      <c r="N358" s="96" t="s">
        <v>389</v>
      </c>
      <c r="O358" s="96" t="s">
        <v>1109</v>
      </c>
      <c r="P358" s="96" t="str">
        <f t="shared" si="13"/>
        <v>Multiple/Unk</v>
      </c>
      <c r="Q358" s="102" t="s">
        <v>672</v>
      </c>
      <c r="R358" s="96" t="s">
        <v>618</v>
      </c>
      <c r="S358" s="96" t="s">
        <v>674</v>
      </c>
    </row>
    <row r="359" spans="1:19" x14ac:dyDescent="0.25">
      <c r="A359" s="98" t="s">
        <v>676</v>
      </c>
      <c r="B359" s="99" t="s">
        <v>632</v>
      </c>
      <c r="C359" s="100"/>
      <c r="D359" s="100"/>
      <c r="E359" s="100">
        <v>238.20499720650997</v>
      </c>
      <c r="F359" s="100"/>
      <c r="G359" s="101"/>
      <c r="H359" s="101"/>
      <c r="I359" s="96" t="s">
        <v>140</v>
      </c>
      <c r="J359" s="96" t="s">
        <v>133</v>
      </c>
      <c r="K359" s="96"/>
      <c r="L359" s="96" t="s">
        <v>87</v>
      </c>
      <c r="M359" s="96" t="s">
        <v>62</v>
      </c>
      <c r="N359" s="96" t="s">
        <v>282</v>
      </c>
      <c r="O359" s="96" t="s">
        <v>1109</v>
      </c>
      <c r="P359" s="96" t="str">
        <f t="shared" si="13"/>
        <v>Multiple/Unk</v>
      </c>
      <c r="Q359" s="102"/>
      <c r="R359" s="96"/>
      <c r="S359" s="96" t="s">
        <v>147</v>
      </c>
    </row>
    <row r="360" spans="1:19" x14ac:dyDescent="0.25">
      <c r="A360" s="98" t="s">
        <v>595</v>
      </c>
      <c r="B360" s="99" t="s">
        <v>632</v>
      </c>
      <c r="C360" s="100"/>
      <c r="D360" s="100"/>
      <c r="E360" s="100">
        <v>294.00369018516653</v>
      </c>
      <c r="F360" s="100"/>
      <c r="G360" s="101"/>
      <c r="H360" s="101"/>
      <c r="I360" s="96" t="s">
        <v>140</v>
      </c>
      <c r="J360" s="96" t="s">
        <v>133</v>
      </c>
      <c r="K360" s="96"/>
      <c r="L360" s="96" t="s">
        <v>87</v>
      </c>
      <c r="M360" s="96" t="s">
        <v>62</v>
      </c>
      <c r="N360" s="96" t="s">
        <v>599</v>
      </c>
      <c r="O360" s="96" t="s">
        <v>1109</v>
      </c>
      <c r="P360" s="96" t="str">
        <f t="shared" si="13"/>
        <v>Multiple/Unk</v>
      </c>
      <c r="Q360" s="102" t="s">
        <v>600</v>
      </c>
      <c r="R360" s="96" t="s">
        <v>601</v>
      </c>
      <c r="S360" s="96" t="s">
        <v>147</v>
      </c>
    </row>
    <row r="361" spans="1:19" x14ac:dyDescent="0.25">
      <c r="A361" s="98" t="s">
        <v>595</v>
      </c>
      <c r="B361" s="99" t="s">
        <v>632</v>
      </c>
      <c r="C361" s="100"/>
      <c r="D361" s="100"/>
      <c r="E361" s="100">
        <v>267.56288096132545</v>
      </c>
      <c r="F361" s="100"/>
      <c r="G361" s="101"/>
      <c r="H361" s="101"/>
      <c r="I361" s="96" t="s">
        <v>132</v>
      </c>
      <c r="J361" s="96" t="s">
        <v>133</v>
      </c>
      <c r="K361" s="96"/>
      <c r="L361" s="96" t="s">
        <v>87</v>
      </c>
      <c r="M361" s="96" t="s">
        <v>62</v>
      </c>
      <c r="N361" s="96" t="s">
        <v>599</v>
      </c>
      <c r="O361" s="96" t="s">
        <v>1109</v>
      </c>
      <c r="P361" s="96" t="str">
        <f t="shared" si="13"/>
        <v>Multiple/Unk</v>
      </c>
      <c r="Q361" s="102" t="s">
        <v>600</v>
      </c>
      <c r="R361" s="96" t="s">
        <v>601</v>
      </c>
      <c r="S361" s="96" t="s">
        <v>147</v>
      </c>
    </row>
    <row r="362" spans="1:19" x14ac:dyDescent="0.25">
      <c r="A362" s="98" t="s">
        <v>679</v>
      </c>
      <c r="B362" s="99" t="s">
        <v>632</v>
      </c>
      <c r="C362" s="100"/>
      <c r="D362" s="100"/>
      <c r="E362" s="100">
        <v>232.57287694746972</v>
      </c>
      <c r="F362" s="100"/>
      <c r="G362" s="101"/>
      <c r="H362" s="101"/>
      <c r="I362" s="96" t="s">
        <v>140</v>
      </c>
      <c r="J362" s="96" t="s">
        <v>133</v>
      </c>
      <c r="K362" s="96"/>
      <c r="L362" s="96" t="s">
        <v>87</v>
      </c>
      <c r="M362" s="96" t="s">
        <v>62</v>
      </c>
      <c r="N362" s="96" t="s">
        <v>100</v>
      </c>
      <c r="O362" s="96" t="s">
        <v>1109</v>
      </c>
      <c r="P362" s="96" t="str">
        <f t="shared" si="13"/>
        <v>Multiple/Unk</v>
      </c>
      <c r="Q362" s="102" t="s">
        <v>683</v>
      </c>
      <c r="R362" s="96" t="s">
        <v>684</v>
      </c>
      <c r="S362" s="96" t="s">
        <v>147</v>
      </c>
    </row>
    <row r="363" spans="1:19" x14ac:dyDescent="0.25">
      <c r="A363" s="98" t="s">
        <v>679</v>
      </c>
      <c r="B363" s="99" t="s">
        <v>632</v>
      </c>
      <c r="C363" s="100"/>
      <c r="D363" s="100"/>
      <c r="E363" s="100">
        <v>200.75472487207895</v>
      </c>
      <c r="F363" s="100"/>
      <c r="G363" s="101"/>
      <c r="H363" s="101"/>
      <c r="I363" s="96" t="s">
        <v>132</v>
      </c>
      <c r="J363" s="96" t="s">
        <v>133</v>
      </c>
      <c r="K363" s="96"/>
      <c r="L363" s="96" t="s">
        <v>87</v>
      </c>
      <c r="M363" s="96" t="s">
        <v>62</v>
      </c>
      <c r="N363" s="96" t="s">
        <v>100</v>
      </c>
      <c r="O363" s="96" t="s">
        <v>1109</v>
      </c>
      <c r="P363" s="96" t="str">
        <f t="shared" si="13"/>
        <v>Multiple/Unk</v>
      </c>
      <c r="Q363" s="102" t="s">
        <v>683</v>
      </c>
      <c r="R363" s="96" t="s">
        <v>684</v>
      </c>
      <c r="S363" s="96" t="s">
        <v>147</v>
      </c>
    </row>
    <row r="364" spans="1:19" x14ac:dyDescent="0.25">
      <c r="A364" s="98" t="s">
        <v>686</v>
      </c>
      <c r="B364" s="99" t="s">
        <v>632</v>
      </c>
      <c r="C364" s="100"/>
      <c r="D364" s="100"/>
      <c r="E364" s="100">
        <v>390.80060120956665</v>
      </c>
      <c r="F364" s="100"/>
      <c r="G364" s="101"/>
      <c r="H364" s="101"/>
      <c r="I364" s="96" t="s">
        <v>140</v>
      </c>
      <c r="J364" s="96" t="s">
        <v>133</v>
      </c>
      <c r="K364" s="96"/>
      <c r="L364" s="96" t="s">
        <v>87</v>
      </c>
      <c r="M364" s="96" t="s">
        <v>62</v>
      </c>
      <c r="N364" s="96" t="s">
        <v>100</v>
      </c>
      <c r="O364" s="96" t="s">
        <v>1109</v>
      </c>
      <c r="P364" s="96" t="str">
        <f t="shared" si="13"/>
        <v>Multiple/Unk</v>
      </c>
      <c r="Q364" s="102"/>
      <c r="R364" s="96"/>
      <c r="S364" s="96" t="s">
        <v>147</v>
      </c>
    </row>
    <row r="365" spans="1:19" x14ac:dyDescent="0.25">
      <c r="A365" s="98" t="s">
        <v>686</v>
      </c>
      <c r="B365" s="99" t="s">
        <v>632</v>
      </c>
      <c r="C365" s="100"/>
      <c r="D365" s="100"/>
      <c r="E365" s="100">
        <v>242.61657564185069</v>
      </c>
      <c r="F365" s="100"/>
      <c r="G365" s="101"/>
      <c r="H365" s="101"/>
      <c r="I365" s="96" t="s">
        <v>132</v>
      </c>
      <c r="J365" s="96" t="s">
        <v>133</v>
      </c>
      <c r="K365" s="96"/>
      <c r="L365" s="96" t="s">
        <v>87</v>
      </c>
      <c r="M365" s="96" t="s">
        <v>62</v>
      </c>
      <c r="N365" s="96" t="s">
        <v>100</v>
      </c>
      <c r="O365" s="96" t="s">
        <v>1109</v>
      </c>
      <c r="P365" s="96" t="str">
        <f t="shared" si="13"/>
        <v>Multiple/Unk</v>
      </c>
      <c r="Q365" s="102"/>
      <c r="R365" s="96"/>
      <c r="S365" s="96" t="s">
        <v>147</v>
      </c>
    </row>
    <row r="366" spans="1:19" x14ac:dyDescent="0.25">
      <c r="A366" s="98" t="s">
        <v>690</v>
      </c>
      <c r="B366" s="99" t="s">
        <v>632</v>
      </c>
      <c r="C366" s="100"/>
      <c r="D366" s="100"/>
      <c r="E366" s="100">
        <v>213.55424314099966</v>
      </c>
      <c r="F366" s="100"/>
      <c r="G366" s="101"/>
      <c r="H366" s="101"/>
      <c r="I366" s="96" t="s">
        <v>140</v>
      </c>
      <c r="J366" s="96" t="s">
        <v>133</v>
      </c>
      <c r="K366" s="96"/>
      <c r="L366" s="96" t="s">
        <v>87</v>
      </c>
      <c r="M366" s="96" t="s">
        <v>62</v>
      </c>
      <c r="N366" s="96" t="s">
        <v>311</v>
      </c>
      <c r="O366" s="96" t="s">
        <v>1109</v>
      </c>
      <c r="P366" s="96" t="str">
        <f t="shared" si="13"/>
        <v>Multiple/Unk</v>
      </c>
      <c r="Q366" s="102">
        <v>1996</v>
      </c>
      <c r="R366" s="96" t="s">
        <v>695</v>
      </c>
      <c r="S366" s="96" t="s">
        <v>147</v>
      </c>
    </row>
    <row r="367" spans="1:19" x14ac:dyDescent="0.25">
      <c r="A367" s="98" t="s">
        <v>690</v>
      </c>
      <c r="B367" s="99" t="s">
        <v>632</v>
      </c>
      <c r="C367" s="100"/>
      <c r="D367" s="100"/>
      <c r="E367" s="100">
        <v>154.47750134817306</v>
      </c>
      <c r="F367" s="100"/>
      <c r="G367" s="101"/>
      <c r="H367" s="101"/>
      <c r="I367" s="96" t="s">
        <v>132</v>
      </c>
      <c r="J367" s="96" t="s">
        <v>133</v>
      </c>
      <c r="K367" s="96"/>
      <c r="L367" s="96" t="s">
        <v>87</v>
      </c>
      <c r="M367" s="96" t="s">
        <v>62</v>
      </c>
      <c r="N367" s="96" t="s">
        <v>311</v>
      </c>
      <c r="O367" s="96" t="s">
        <v>1109</v>
      </c>
      <c r="P367" s="96" t="str">
        <f t="shared" si="13"/>
        <v>Multiple/Unk</v>
      </c>
      <c r="Q367" s="102">
        <v>1996</v>
      </c>
      <c r="R367" s="96" t="s">
        <v>695</v>
      </c>
      <c r="S367" s="96" t="s">
        <v>147</v>
      </c>
    </row>
    <row r="368" spans="1:19" x14ac:dyDescent="0.25">
      <c r="A368" s="98" t="s">
        <v>697</v>
      </c>
      <c r="B368" s="99" t="s">
        <v>632</v>
      </c>
      <c r="C368" s="100"/>
      <c r="D368" s="100"/>
      <c r="E368" s="100">
        <v>176.88</v>
      </c>
      <c r="F368" s="100"/>
      <c r="G368" s="101"/>
      <c r="H368" s="101"/>
      <c r="I368" s="96" t="s">
        <v>132</v>
      </c>
      <c r="J368" s="96" t="s">
        <v>133</v>
      </c>
      <c r="K368" s="96"/>
      <c r="L368" s="96" t="s">
        <v>87</v>
      </c>
      <c r="M368" s="96" t="s">
        <v>62</v>
      </c>
      <c r="N368" s="96" t="s">
        <v>500</v>
      </c>
      <c r="O368" s="96" t="s">
        <v>1109</v>
      </c>
      <c r="P368" s="96" t="str">
        <f t="shared" si="13"/>
        <v>Multiple/Unk</v>
      </c>
      <c r="Q368" s="102"/>
      <c r="R368" s="96"/>
      <c r="S368" s="96" t="s">
        <v>700</v>
      </c>
    </row>
    <row r="369" spans="1:19" x14ac:dyDescent="0.25">
      <c r="A369" s="98" t="s">
        <v>701</v>
      </c>
      <c r="B369" s="99" t="s">
        <v>632</v>
      </c>
      <c r="C369" s="100"/>
      <c r="D369" s="100"/>
      <c r="E369" s="100">
        <v>320.74496251412074</v>
      </c>
      <c r="F369" s="100"/>
      <c r="G369" s="101"/>
      <c r="H369" s="101"/>
      <c r="I369" s="96" t="s">
        <v>140</v>
      </c>
      <c r="J369" s="96" t="s">
        <v>133</v>
      </c>
      <c r="K369" s="96"/>
      <c r="L369" s="96" t="s">
        <v>87</v>
      </c>
      <c r="M369" s="96" t="s">
        <v>62</v>
      </c>
      <c r="N369" s="96" t="s">
        <v>389</v>
      </c>
      <c r="O369" s="96" t="s">
        <v>1109</v>
      </c>
      <c r="P369" s="96" t="str">
        <f t="shared" si="13"/>
        <v>Multiple/Unk</v>
      </c>
      <c r="Q369" s="102">
        <v>1997</v>
      </c>
      <c r="R369" s="96" t="s">
        <v>618</v>
      </c>
      <c r="S369" s="96" t="s">
        <v>705</v>
      </c>
    </row>
    <row r="370" spans="1:19" x14ac:dyDescent="0.25">
      <c r="A370" s="98" t="s">
        <v>701</v>
      </c>
      <c r="B370" s="99" t="s">
        <v>632</v>
      </c>
      <c r="C370" s="100"/>
      <c r="D370" s="100"/>
      <c r="E370" s="100">
        <v>229.12716235772783</v>
      </c>
      <c r="F370" s="100"/>
      <c r="G370" s="101"/>
      <c r="H370" s="101"/>
      <c r="I370" s="96" t="s">
        <v>132</v>
      </c>
      <c r="J370" s="96" t="s">
        <v>133</v>
      </c>
      <c r="K370" s="96"/>
      <c r="L370" s="96" t="s">
        <v>87</v>
      </c>
      <c r="M370" s="96" t="s">
        <v>62</v>
      </c>
      <c r="N370" s="96" t="s">
        <v>389</v>
      </c>
      <c r="O370" s="96" t="s">
        <v>1109</v>
      </c>
      <c r="P370" s="96" t="str">
        <f t="shared" si="13"/>
        <v>Multiple/Unk</v>
      </c>
      <c r="Q370" s="102">
        <v>1997</v>
      </c>
      <c r="R370" s="96" t="s">
        <v>618</v>
      </c>
      <c r="S370" s="96" t="s">
        <v>705</v>
      </c>
    </row>
    <row r="371" spans="1:19" x14ac:dyDescent="0.25">
      <c r="A371" s="98" t="s">
        <v>235</v>
      </c>
      <c r="B371" s="99" t="s">
        <v>632</v>
      </c>
      <c r="C371" s="100"/>
      <c r="D371" s="100"/>
      <c r="E371" s="100">
        <v>307.23379151728574</v>
      </c>
      <c r="F371" s="100"/>
      <c r="G371" s="101"/>
      <c r="H371" s="101"/>
      <c r="I371" s="96" t="s">
        <v>140</v>
      </c>
      <c r="J371" s="96" t="s">
        <v>133</v>
      </c>
      <c r="K371" s="96"/>
      <c r="L371" s="96" t="s">
        <v>87</v>
      </c>
      <c r="M371" s="96" t="s">
        <v>62</v>
      </c>
      <c r="N371" s="96" t="s">
        <v>100</v>
      </c>
      <c r="O371" s="96" t="s">
        <v>1109</v>
      </c>
      <c r="P371" s="96" t="str">
        <f t="shared" si="13"/>
        <v>Multiple/Unk</v>
      </c>
      <c r="Q371" s="102" t="s">
        <v>154</v>
      </c>
      <c r="R371" s="96" t="s">
        <v>684</v>
      </c>
      <c r="S371" s="96" t="s">
        <v>708</v>
      </c>
    </row>
    <row r="372" spans="1:19" x14ac:dyDescent="0.25">
      <c r="A372" s="98" t="s">
        <v>235</v>
      </c>
      <c r="B372" s="99" t="s">
        <v>632</v>
      </c>
      <c r="C372" s="100"/>
      <c r="D372" s="100"/>
      <c r="E372" s="100">
        <v>166.05832429094772</v>
      </c>
      <c r="F372" s="100"/>
      <c r="G372" s="101"/>
      <c r="H372" s="101"/>
      <c r="I372" s="96" t="s">
        <v>132</v>
      </c>
      <c r="J372" s="96" t="s">
        <v>133</v>
      </c>
      <c r="K372" s="96"/>
      <c r="L372" s="96" t="s">
        <v>87</v>
      </c>
      <c r="M372" s="96" t="s">
        <v>62</v>
      </c>
      <c r="N372" s="96" t="s">
        <v>100</v>
      </c>
      <c r="O372" s="96" t="s">
        <v>1109</v>
      </c>
      <c r="P372" s="96" t="str">
        <f t="shared" si="13"/>
        <v>Multiple/Unk</v>
      </c>
      <c r="Q372" s="102" t="s">
        <v>154</v>
      </c>
      <c r="R372" s="96" t="s">
        <v>684</v>
      </c>
      <c r="S372" s="96" t="s">
        <v>710</v>
      </c>
    </row>
    <row r="373" spans="1:19" x14ac:dyDescent="0.25">
      <c r="A373" s="98" t="s">
        <v>629</v>
      </c>
      <c r="B373" s="99" t="s">
        <v>632</v>
      </c>
      <c r="C373" s="100"/>
      <c r="D373" s="100"/>
      <c r="E373" s="100">
        <v>271.49784041562623</v>
      </c>
      <c r="F373" s="100"/>
      <c r="G373" s="101"/>
      <c r="H373" s="101"/>
      <c r="I373" s="96" t="s">
        <v>140</v>
      </c>
      <c r="J373" s="96" t="s">
        <v>133</v>
      </c>
      <c r="K373" s="96"/>
      <c r="L373" s="96" t="s">
        <v>87</v>
      </c>
      <c r="M373" s="96" t="s">
        <v>62</v>
      </c>
      <c r="N373" s="96" t="s">
        <v>389</v>
      </c>
      <c r="O373" s="96" t="s">
        <v>1109</v>
      </c>
      <c r="P373" s="96" t="str">
        <f t="shared" si="13"/>
        <v>Multiple/Unk</v>
      </c>
      <c r="Q373" s="102">
        <v>1997</v>
      </c>
      <c r="R373" s="96" t="s">
        <v>713</v>
      </c>
      <c r="S373" s="96" t="s">
        <v>714</v>
      </c>
    </row>
    <row r="374" spans="1:19" x14ac:dyDescent="0.25">
      <c r="A374" s="98" t="s">
        <v>629</v>
      </c>
      <c r="B374" s="99" t="s">
        <v>632</v>
      </c>
      <c r="C374" s="100"/>
      <c r="D374" s="100"/>
      <c r="E374" s="100">
        <v>282.97459885371711</v>
      </c>
      <c r="F374" s="100"/>
      <c r="G374" s="101"/>
      <c r="H374" s="101"/>
      <c r="I374" s="96" t="s">
        <v>132</v>
      </c>
      <c r="J374" s="96" t="s">
        <v>133</v>
      </c>
      <c r="K374" s="96"/>
      <c r="L374" s="96" t="s">
        <v>87</v>
      </c>
      <c r="M374" s="96" t="s">
        <v>62</v>
      </c>
      <c r="N374" s="96" t="s">
        <v>389</v>
      </c>
      <c r="O374" s="96" t="s">
        <v>1109</v>
      </c>
      <c r="P374" s="96" t="str">
        <f t="shared" si="13"/>
        <v>Multiple/Unk</v>
      </c>
      <c r="Q374" s="102">
        <v>1997</v>
      </c>
      <c r="R374" s="96" t="s">
        <v>713</v>
      </c>
      <c r="S374" s="96" t="s">
        <v>714</v>
      </c>
    </row>
    <row r="375" spans="1:19" x14ac:dyDescent="0.25">
      <c r="A375" s="98" t="s">
        <v>629</v>
      </c>
      <c r="B375" s="99" t="s">
        <v>632</v>
      </c>
      <c r="C375" s="100"/>
      <c r="D375" s="100"/>
      <c r="E375" s="100">
        <v>205.97000179756407</v>
      </c>
      <c r="F375" s="100"/>
      <c r="G375" s="101"/>
      <c r="H375" s="101"/>
      <c r="I375" s="96" t="s">
        <v>140</v>
      </c>
      <c r="J375" s="96" t="s">
        <v>133</v>
      </c>
      <c r="K375" s="96"/>
      <c r="L375" s="96" t="s">
        <v>87</v>
      </c>
      <c r="M375" s="96" t="s">
        <v>62</v>
      </c>
      <c r="N375" s="96" t="s">
        <v>389</v>
      </c>
      <c r="O375" s="96" t="s">
        <v>1109</v>
      </c>
      <c r="P375" s="96" t="str">
        <f t="shared" si="13"/>
        <v>Multiple/Unk</v>
      </c>
      <c r="Q375" s="102">
        <v>1997</v>
      </c>
      <c r="R375" s="96" t="s">
        <v>713</v>
      </c>
      <c r="S375" s="96" t="s">
        <v>716</v>
      </c>
    </row>
    <row r="376" spans="1:19" x14ac:dyDescent="0.25">
      <c r="A376" s="98" t="s">
        <v>629</v>
      </c>
      <c r="B376" s="99" t="s">
        <v>632</v>
      </c>
      <c r="C376" s="100"/>
      <c r="D376" s="100"/>
      <c r="E376" s="100">
        <v>260.5337341397111</v>
      </c>
      <c r="F376" s="100"/>
      <c r="G376" s="101"/>
      <c r="H376" s="101"/>
      <c r="I376" s="96" t="s">
        <v>132</v>
      </c>
      <c r="J376" s="96" t="s">
        <v>133</v>
      </c>
      <c r="K376" s="96"/>
      <c r="L376" s="96" t="s">
        <v>87</v>
      </c>
      <c r="M376" s="96" t="s">
        <v>62</v>
      </c>
      <c r="N376" s="96" t="s">
        <v>389</v>
      </c>
      <c r="O376" s="96" t="s">
        <v>1109</v>
      </c>
      <c r="P376" s="96" t="str">
        <f t="shared" si="13"/>
        <v>Multiple/Unk</v>
      </c>
      <c r="Q376" s="102">
        <v>1997</v>
      </c>
      <c r="R376" s="96" t="s">
        <v>713</v>
      </c>
      <c r="S376" s="96" t="s">
        <v>718</v>
      </c>
    </row>
    <row r="377" spans="1:19" x14ac:dyDescent="0.25">
      <c r="A377" s="98" t="s">
        <v>720</v>
      </c>
      <c r="B377" s="99" t="s">
        <v>719</v>
      </c>
      <c r="C377" s="100"/>
      <c r="D377" s="100"/>
      <c r="E377" s="100">
        <v>239.40169049464734</v>
      </c>
      <c r="F377" s="100"/>
      <c r="G377" s="101"/>
      <c r="H377" s="101"/>
      <c r="I377" s="96" t="s">
        <v>140</v>
      </c>
      <c r="J377" s="96" t="s">
        <v>133</v>
      </c>
      <c r="K377" s="96"/>
      <c r="L377" s="96" t="s">
        <v>90</v>
      </c>
      <c r="M377" s="96"/>
      <c r="N377" s="96"/>
      <c r="O377" s="96" t="s">
        <v>1109</v>
      </c>
      <c r="P377" s="96" t="str">
        <f t="shared" si="13"/>
        <v>Multiple/Unk</v>
      </c>
      <c r="Q377" s="102"/>
      <c r="R377" s="96"/>
      <c r="S377" s="96" t="s">
        <v>723</v>
      </c>
    </row>
    <row r="378" spans="1:19" x14ac:dyDescent="0.25">
      <c r="A378" s="98" t="s">
        <v>720</v>
      </c>
      <c r="B378" s="99" t="s">
        <v>719</v>
      </c>
      <c r="C378" s="100"/>
      <c r="D378" s="100"/>
      <c r="E378" s="100">
        <v>176.88254778202483</v>
      </c>
      <c r="F378" s="100"/>
      <c r="G378" s="101"/>
      <c r="H378" s="101"/>
      <c r="I378" s="96" t="s">
        <v>132</v>
      </c>
      <c r="J378" s="96" t="s">
        <v>133</v>
      </c>
      <c r="K378" s="96"/>
      <c r="L378" s="96" t="s">
        <v>90</v>
      </c>
      <c r="M378" s="96"/>
      <c r="N378" s="96"/>
      <c r="O378" s="96" t="s">
        <v>1109</v>
      </c>
      <c r="P378" s="96" t="str">
        <f t="shared" si="13"/>
        <v>Multiple/Unk</v>
      </c>
      <c r="Q378" s="102"/>
      <c r="R378" s="96"/>
      <c r="S378" s="96" t="s">
        <v>725</v>
      </c>
    </row>
    <row r="379" spans="1:19" x14ac:dyDescent="0.25">
      <c r="A379" s="98" t="s">
        <v>727</v>
      </c>
      <c r="B379" s="99" t="s">
        <v>726</v>
      </c>
      <c r="C379" s="100">
        <v>7.2999999999999995E-2</v>
      </c>
      <c r="D379" s="100"/>
      <c r="E379" s="100">
        <v>188.21</v>
      </c>
      <c r="F379" s="100"/>
      <c r="G379" s="101">
        <v>0.05</v>
      </c>
      <c r="H379" s="101"/>
      <c r="I379" s="96" t="s">
        <v>28</v>
      </c>
      <c r="J379" s="96" t="s">
        <v>29</v>
      </c>
      <c r="K379" s="96" t="s">
        <v>30</v>
      </c>
      <c r="L379" s="96" t="s">
        <v>87</v>
      </c>
      <c r="M379" s="96" t="s">
        <v>62</v>
      </c>
      <c r="N379" s="96" t="s">
        <v>64</v>
      </c>
      <c r="O379" s="96" t="str">
        <f>IFERROR(FIND("/", N379)&gt;0, N379)</f>
        <v>A</v>
      </c>
      <c r="P379" s="96" t="str">
        <f t="shared" si="13"/>
        <v>Autumn</v>
      </c>
      <c r="Q379" s="102">
        <v>2014</v>
      </c>
      <c r="R379" s="96" t="s">
        <v>736</v>
      </c>
      <c r="S379" s="96" t="s">
        <v>737</v>
      </c>
    </row>
    <row r="380" spans="1:19" x14ac:dyDescent="0.25">
      <c r="A380" s="98" t="s">
        <v>727</v>
      </c>
      <c r="B380" s="99" t="s">
        <v>726</v>
      </c>
      <c r="C380" s="100">
        <v>1.2999999999999999E-2</v>
      </c>
      <c r="D380" s="100"/>
      <c r="E380" s="100">
        <v>265.37</v>
      </c>
      <c r="F380" s="100"/>
      <c r="G380" s="101">
        <v>4.0000000000000001E-3</v>
      </c>
      <c r="H380" s="101"/>
      <c r="I380" s="96" t="s">
        <v>28</v>
      </c>
      <c r="J380" s="96" t="s">
        <v>29</v>
      </c>
      <c r="K380" s="96" t="s">
        <v>30</v>
      </c>
      <c r="L380" s="96" t="s">
        <v>87</v>
      </c>
      <c r="M380" s="96" t="s">
        <v>62</v>
      </c>
      <c r="N380" s="96" t="s">
        <v>64</v>
      </c>
      <c r="O380" s="96" t="str">
        <f>IFERROR(FIND("/", N380)&gt;0, N380)</f>
        <v>A</v>
      </c>
      <c r="P380" s="96" t="str">
        <f t="shared" si="13"/>
        <v>Autumn</v>
      </c>
      <c r="Q380" s="102">
        <v>2014</v>
      </c>
      <c r="R380" s="96" t="s">
        <v>736</v>
      </c>
      <c r="S380" s="96" t="s">
        <v>741</v>
      </c>
    </row>
    <row r="381" spans="1:19" x14ac:dyDescent="0.25">
      <c r="A381" s="98" t="s">
        <v>743</v>
      </c>
      <c r="B381" s="99" t="s">
        <v>726</v>
      </c>
      <c r="C381" s="100">
        <v>0.224</v>
      </c>
      <c r="D381" s="100"/>
      <c r="E381" s="100">
        <v>179.5</v>
      </c>
      <c r="F381" s="100"/>
      <c r="G381" s="101"/>
      <c r="H381" s="101"/>
      <c r="I381" s="96" t="s">
        <v>28</v>
      </c>
      <c r="J381" s="96" t="s">
        <v>29</v>
      </c>
      <c r="K381" s="96" t="s">
        <v>30</v>
      </c>
      <c r="L381" s="96" t="s">
        <v>87</v>
      </c>
      <c r="M381" s="96" t="s">
        <v>62</v>
      </c>
      <c r="N381" s="96" t="s">
        <v>64</v>
      </c>
      <c r="O381" s="96" t="str">
        <f>IFERROR(FIND("/", N381)&gt;0, N381)</f>
        <v>A</v>
      </c>
      <c r="P381" s="96" t="str">
        <f t="shared" si="13"/>
        <v>Autumn</v>
      </c>
      <c r="Q381" s="102">
        <v>2014</v>
      </c>
      <c r="R381" s="96" t="s">
        <v>736</v>
      </c>
      <c r="S381" s="96" t="s">
        <v>747</v>
      </c>
    </row>
    <row r="382" spans="1:19" x14ac:dyDescent="0.25">
      <c r="A382" s="1" t="s">
        <v>1223</v>
      </c>
      <c r="B382" s="99" t="s">
        <v>726</v>
      </c>
      <c r="C382" s="1">
        <v>0.05</v>
      </c>
      <c r="D382" s="1"/>
      <c r="E382" s="3">
        <v>643</v>
      </c>
      <c r="F382" s="3"/>
      <c r="G382" s="1">
        <v>0.01</v>
      </c>
      <c r="H382" s="1"/>
      <c r="I382" s="2" t="s">
        <v>28</v>
      </c>
      <c r="J382" s="2" t="s">
        <v>29</v>
      </c>
      <c r="K382" s="96"/>
      <c r="L382" s="2" t="s">
        <v>90</v>
      </c>
      <c r="M382" s="2" t="s">
        <v>62</v>
      </c>
      <c r="N382" s="2" t="s">
        <v>64</v>
      </c>
      <c r="O382" s="2" t="s">
        <v>64</v>
      </c>
      <c r="P382" s="96" t="str">
        <f>IF(O382="Su","Summer",IF(O382="A","Autumn",IF(O382="W","Winter",IF(O382="Sp","Spring",O382))))</f>
        <v>Autumn</v>
      </c>
      <c r="Q382" s="4">
        <v>2021</v>
      </c>
      <c r="R382" s="2" t="s">
        <v>1236</v>
      </c>
      <c r="S382" s="2" t="s">
        <v>549</v>
      </c>
    </row>
    <row r="383" spans="1:19" x14ac:dyDescent="0.25">
      <c r="A383" s="1" t="s">
        <v>1224</v>
      </c>
      <c r="B383" s="99" t="s">
        <v>726</v>
      </c>
      <c r="C383" s="1">
        <v>1.4999999999999999E-2</v>
      </c>
      <c r="D383" s="1"/>
      <c r="E383" s="3">
        <v>842</v>
      </c>
      <c r="F383" s="3"/>
      <c r="G383" s="5">
        <v>0.01</v>
      </c>
      <c r="H383" s="5"/>
      <c r="I383" s="2" t="s">
        <v>28</v>
      </c>
      <c r="J383" s="2" t="s">
        <v>29</v>
      </c>
      <c r="K383" s="96"/>
      <c r="L383" s="2" t="s">
        <v>118</v>
      </c>
      <c r="M383" s="2" t="s">
        <v>62</v>
      </c>
      <c r="N383" s="2" t="s">
        <v>49</v>
      </c>
      <c r="O383" s="2" t="s">
        <v>49</v>
      </c>
      <c r="P383" s="96" t="str">
        <f>IF(O383="Su","Summer",IF(O383="A","Autumn",IF(O383="W","Winter",IF(O383="Sp","Spring",O383))))</f>
        <v>Summer</v>
      </c>
      <c r="Q383" s="4">
        <v>2019</v>
      </c>
      <c r="R383" s="2" t="s">
        <v>1218</v>
      </c>
      <c r="S383" s="2" t="s">
        <v>549</v>
      </c>
    </row>
    <row r="384" spans="1:19" x14ac:dyDescent="0.25">
      <c r="A384" s="98" t="s">
        <v>748</v>
      </c>
      <c r="B384" s="99" t="s">
        <v>726</v>
      </c>
      <c r="C384" s="100"/>
      <c r="D384" s="100"/>
      <c r="E384" s="100">
        <v>317.31108518549252</v>
      </c>
      <c r="F384" s="125">
        <v>8.3560824891463863</v>
      </c>
      <c r="G384" s="101"/>
      <c r="H384" s="101"/>
      <c r="I384" s="96" t="s">
        <v>140</v>
      </c>
      <c r="J384" s="96" t="s">
        <v>133</v>
      </c>
      <c r="K384" s="96"/>
      <c r="L384" s="96" t="s">
        <v>87</v>
      </c>
      <c r="M384" s="96" t="s">
        <v>62</v>
      </c>
      <c r="N384" s="96" t="s">
        <v>100</v>
      </c>
      <c r="O384" s="96" t="s">
        <v>1109</v>
      </c>
      <c r="P384" s="96" t="str">
        <f t="shared" si="13"/>
        <v>Multiple/Unk</v>
      </c>
      <c r="Q384" s="102">
        <v>1988</v>
      </c>
      <c r="R384" s="96" t="s">
        <v>750</v>
      </c>
      <c r="S384" s="96" t="s">
        <v>751</v>
      </c>
    </row>
    <row r="385" spans="1:19" x14ac:dyDescent="0.25">
      <c r="A385" s="98" t="s">
        <v>748</v>
      </c>
      <c r="B385" s="99" t="s">
        <v>726</v>
      </c>
      <c r="C385" s="100"/>
      <c r="D385" s="100"/>
      <c r="E385" s="100">
        <v>220.06459254436879</v>
      </c>
      <c r="F385" s="125">
        <v>57.231008707049369</v>
      </c>
      <c r="G385" s="101"/>
      <c r="H385" s="101"/>
      <c r="I385" s="96" t="s">
        <v>132</v>
      </c>
      <c r="J385" s="96" t="s">
        <v>133</v>
      </c>
      <c r="K385" s="96"/>
      <c r="L385" s="96" t="s">
        <v>87</v>
      </c>
      <c r="M385" s="96" t="s">
        <v>62</v>
      </c>
      <c r="N385" s="96" t="s">
        <v>100</v>
      </c>
      <c r="O385" s="96" t="s">
        <v>1109</v>
      </c>
      <c r="P385" s="96" t="str">
        <f t="shared" si="13"/>
        <v>Multiple/Unk</v>
      </c>
      <c r="Q385" s="102">
        <v>1988</v>
      </c>
      <c r="R385" s="96" t="s">
        <v>750</v>
      </c>
      <c r="S385" s="96" t="s">
        <v>751</v>
      </c>
    </row>
    <row r="386" spans="1:19" x14ac:dyDescent="0.25">
      <c r="A386" s="98" t="s">
        <v>753</v>
      </c>
      <c r="B386" s="99" t="s">
        <v>726</v>
      </c>
      <c r="C386" s="100"/>
      <c r="D386" s="100"/>
      <c r="E386" s="100">
        <v>861.84538505239618</v>
      </c>
      <c r="F386" s="1">
        <v>302.86917079614017</v>
      </c>
      <c r="G386" s="103"/>
      <c r="H386" s="103"/>
      <c r="I386" s="96" t="s">
        <v>140</v>
      </c>
      <c r="J386" s="96" t="s">
        <v>133</v>
      </c>
      <c r="K386" s="96"/>
      <c r="L386" s="96" t="s">
        <v>87</v>
      </c>
      <c r="M386" s="96"/>
      <c r="N386" s="96" t="s">
        <v>136</v>
      </c>
      <c r="O386" s="96" t="s">
        <v>1109</v>
      </c>
      <c r="P386" s="96" t="str">
        <f t="shared" si="13"/>
        <v>Multiple/Unk</v>
      </c>
      <c r="Q386" s="102" t="s">
        <v>757</v>
      </c>
      <c r="R386" s="96" t="s">
        <v>758</v>
      </c>
      <c r="S386" s="96" t="s">
        <v>759</v>
      </c>
    </row>
    <row r="387" spans="1:19" x14ac:dyDescent="0.25">
      <c r="A387" s="98" t="s">
        <v>753</v>
      </c>
      <c r="B387" s="99" t="s">
        <v>726</v>
      </c>
      <c r="C387" s="100"/>
      <c r="D387" s="100"/>
      <c r="E387" s="100">
        <v>301.54299787397656</v>
      </c>
      <c r="F387" s="1">
        <v>70.099819291262378</v>
      </c>
      <c r="G387" s="103"/>
      <c r="H387" s="103"/>
      <c r="I387" s="96" t="s">
        <v>132</v>
      </c>
      <c r="J387" s="96" t="s">
        <v>133</v>
      </c>
      <c r="K387" s="96"/>
      <c r="L387" s="96" t="s">
        <v>87</v>
      </c>
      <c r="M387" s="96"/>
      <c r="N387" s="96" t="s">
        <v>136</v>
      </c>
      <c r="O387" s="96" t="s">
        <v>1109</v>
      </c>
      <c r="P387" s="96" t="str">
        <f t="shared" si="13"/>
        <v>Multiple/Unk</v>
      </c>
      <c r="Q387" s="102" t="s">
        <v>757</v>
      </c>
      <c r="R387" s="96" t="s">
        <v>758</v>
      </c>
      <c r="S387" s="96" t="s">
        <v>761</v>
      </c>
    </row>
    <row r="388" spans="1:19" x14ac:dyDescent="0.25">
      <c r="A388" s="98" t="s">
        <v>753</v>
      </c>
      <c r="B388" s="99" t="s">
        <v>726</v>
      </c>
      <c r="C388" s="100"/>
      <c r="D388" s="100"/>
      <c r="E388" s="100">
        <v>553.4268622383787</v>
      </c>
      <c r="F388" s="1">
        <v>132.78295595642666</v>
      </c>
      <c r="G388" s="103"/>
      <c r="H388" s="103"/>
      <c r="I388" s="96" t="s">
        <v>140</v>
      </c>
      <c r="J388" s="96" t="s">
        <v>133</v>
      </c>
      <c r="K388" s="96"/>
      <c r="L388" s="96" t="s">
        <v>87</v>
      </c>
      <c r="M388" s="96"/>
      <c r="N388" s="96" t="s">
        <v>500</v>
      </c>
      <c r="O388" s="96" t="s">
        <v>1109</v>
      </c>
      <c r="P388" s="96" t="str">
        <f t="shared" si="13"/>
        <v>Multiple/Unk</v>
      </c>
      <c r="Q388" s="102" t="s">
        <v>757</v>
      </c>
      <c r="R388" s="96" t="s">
        <v>665</v>
      </c>
      <c r="S388" s="96" t="s">
        <v>763</v>
      </c>
    </row>
    <row r="389" spans="1:19" x14ac:dyDescent="0.25">
      <c r="A389" s="98" t="s">
        <v>753</v>
      </c>
      <c r="B389" s="99" t="s">
        <v>726</v>
      </c>
      <c r="C389" s="100"/>
      <c r="D389" s="100"/>
      <c r="E389" s="100">
        <v>379.09113159919076</v>
      </c>
      <c r="F389" s="100"/>
      <c r="G389" s="103"/>
      <c r="H389" s="103"/>
      <c r="I389" s="96" t="s">
        <v>132</v>
      </c>
      <c r="J389" s="96" t="s">
        <v>133</v>
      </c>
      <c r="K389" s="96"/>
      <c r="L389" s="96" t="s">
        <v>87</v>
      </c>
      <c r="M389" s="96"/>
      <c r="N389" s="96" t="s">
        <v>500</v>
      </c>
      <c r="O389" s="96" t="s">
        <v>1109</v>
      </c>
      <c r="P389" s="96" t="str">
        <f t="shared" si="13"/>
        <v>Multiple/Unk</v>
      </c>
      <c r="Q389" s="102" t="s">
        <v>757</v>
      </c>
      <c r="R389" s="96" t="s">
        <v>665</v>
      </c>
      <c r="S389" s="96" t="s">
        <v>765</v>
      </c>
    </row>
    <row r="390" spans="1:19" x14ac:dyDescent="0.25">
      <c r="A390" s="98" t="s">
        <v>767</v>
      </c>
      <c r="B390" s="99" t="s">
        <v>726</v>
      </c>
      <c r="C390" s="100"/>
      <c r="D390" s="100"/>
      <c r="E390" s="100">
        <v>381.87860392954639</v>
      </c>
      <c r="F390" s="100"/>
      <c r="G390" s="101"/>
      <c r="H390" s="101"/>
      <c r="I390" s="96" t="s">
        <v>140</v>
      </c>
      <c r="J390" s="96" t="s">
        <v>133</v>
      </c>
      <c r="K390" s="96"/>
      <c r="L390" s="96" t="s">
        <v>578</v>
      </c>
      <c r="M390" s="96" t="s">
        <v>62</v>
      </c>
      <c r="N390" s="96"/>
      <c r="O390" s="96" t="s">
        <v>1109</v>
      </c>
      <c r="P390" s="96" t="str">
        <f t="shared" si="13"/>
        <v>Multiple/Unk</v>
      </c>
      <c r="Q390" s="102"/>
      <c r="R390" s="96"/>
      <c r="S390" s="96" t="s">
        <v>772</v>
      </c>
    </row>
    <row r="391" spans="1:19" x14ac:dyDescent="0.25">
      <c r="A391" s="98" t="s">
        <v>767</v>
      </c>
      <c r="B391" s="99" t="s">
        <v>726</v>
      </c>
      <c r="C391" s="100"/>
      <c r="D391" s="100"/>
      <c r="E391" s="100">
        <v>291.28556998412586</v>
      </c>
      <c r="F391" s="100"/>
      <c r="G391" s="101"/>
      <c r="H391" s="101"/>
      <c r="I391" s="96" t="s">
        <v>132</v>
      </c>
      <c r="J391" s="96" t="s">
        <v>133</v>
      </c>
      <c r="K391" s="96"/>
      <c r="L391" s="96" t="s">
        <v>578</v>
      </c>
      <c r="M391" s="96" t="s">
        <v>62</v>
      </c>
      <c r="N391" s="96"/>
      <c r="O391" s="96" t="s">
        <v>1109</v>
      </c>
      <c r="P391" s="96" t="str">
        <f t="shared" si="13"/>
        <v>Multiple/Unk</v>
      </c>
      <c r="Q391" s="102"/>
      <c r="R391" s="96"/>
      <c r="S391" s="96" t="s">
        <v>773</v>
      </c>
    </row>
    <row r="392" spans="1:19" x14ac:dyDescent="0.25">
      <c r="A392" s="98" t="s">
        <v>775</v>
      </c>
      <c r="B392" s="99" t="s">
        <v>726</v>
      </c>
      <c r="C392" s="100"/>
      <c r="D392" s="100"/>
      <c r="E392" s="100">
        <v>159.5436773560555</v>
      </c>
      <c r="F392" s="100"/>
      <c r="G392" s="101"/>
      <c r="H392" s="101"/>
      <c r="I392" s="96" t="s">
        <v>140</v>
      </c>
      <c r="J392" s="96" t="s">
        <v>133</v>
      </c>
      <c r="K392" s="96"/>
      <c r="L392" s="96" t="s">
        <v>87</v>
      </c>
      <c r="M392" s="96" t="s">
        <v>62</v>
      </c>
      <c r="N392" s="96"/>
      <c r="O392" s="96" t="s">
        <v>1109</v>
      </c>
      <c r="P392" s="96" t="str">
        <f t="shared" si="13"/>
        <v>Multiple/Unk</v>
      </c>
      <c r="Q392" s="102"/>
      <c r="R392" s="96"/>
      <c r="S392" s="96" t="s">
        <v>779</v>
      </c>
    </row>
    <row r="393" spans="1:19" x14ac:dyDescent="0.25">
      <c r="A393" s="98" t="s">
        <v>775</v>
      </c>
      <c r="B393" s="99" t="s">
        <v>726</v>
      </c>
      <c r="C393" s="100"/>
      <c r="D393" s="100"/>
      <c r="E393" s="100">
        <v>156.18448688420025</v>
      </c>
      <c r="F393" s="100"/>
      <c r="G393" s="101"/>
      <c r="H393" s="101"/>
      <c r="I393" s="96" t="s">
        <v>132</v>
      </c>
      <c r="J393" s="96" t="s">
        <v>133</v>
      </c>
      <c r="K393" s="96"/>
      <c r="L393" s="96" t="s">
        <v>87</v>
      </c>
      <c r="M393" s="96" t="s">
        <v>62</v>
      </c>
      <c r="N393" s="96"/>
      <c r="O393" s="96" t="s">
        <v>1109</v>
      </c>
      <c r="P393" s="96" t="str">
        <f t="shared" si="13"/>
        <v>Multiple/Unk</v>
      </c>
      <c r="Q393" s="102"/>
      <c r="R393" s="96"/>
      <c r="S393" s="96" t="s">
        <v>779</v>
      </c>
    </row>
    <row r="394" spans="1:19" x14ac:dyDescent="0.25">
      <c r="A394" s="98" t="s">
        <v>781</v>
      </c>
      <c r="B394" s="99" t="s">
        <v>726</v>
      </c>
      <c r="C394" s="100"/>
      <c r="D394" s="100"/>
      <c r="E394" s="100">
        <v>272.46324262126512</v>
      </c>
      <c r="F394" s="125">
        <v>51.50918073105084</v>
      </c>
      <c r="G394" s="101"/>
      <c r="H394" s="101"/>
      <c r="I394" s="96" t="s">
        <v>140</v>
      </c>
      <c r="J394" s="96" t="s">
        <v>133</v>
      </c>
      <c r="K394" s="96"/>
      <c r="L394" s="96" t="s">
        <v>783</v>
      </c>
      <c r="M394" s="96" t="s">
        <v>46</v>
      </c>
      <c r="N394" s="96" t="s">
        <v>100</v>
      </c>
      <c r="O394" s="96" t="s">
        <v>1109</v>
      </c>
      <c r="P394" s="96" t="str">
        <f t="shared" si="13"/>
        <v>Multiple/Unk</v>
      </c>
      <c r="Q394" s="102" t="s">
        <v>785</v>
      </c>
      <c r="R394" s="96" t="s">
        <v>92</v>
      </c>
      <c r="S394" s="96" t="s">
        <v>786</v>
      </c>
    </row>
    <row r="395" spans="1:19" x14ac:dyDescent="0.25">
      <c r="A395" s="98" t="s">
        <v>781</v>
      </c>
      <c r="B395" s="99" t="s">
        <v>726</v>
      </c>
      <c r="C395" s="100"/>
      <c r="D395" s="100"/>
      <c r="E395" s="100">
        <v>201.5685184459067</v>
      </c>
      <c r="F395" s="125">
        <v>31.284804993938906</v>
      </c>
      <c r="G395" s="101"/>
      <c r="H395" s="101"/>
      <c r="I395" s="96" t="s">
        <v>132</v>
      </c>
      <c r="J395" s="96" t="s">
        <v>133</v>
      </c>
      <c r="K395" s="96"/>
      <c r="L395" s="96" t="s">
        <v>783</v>
      </c>
      <c r="M395" s="96" t="s">
        <v>46</v>
      </c>
      <c r="N395" s="96" t="s">
        <v>100</v>
      </c>
      <c r="O395" s="96" t="s">
        <v>1109</v>
      </c>
      <c r="P395" s="96" t="str">
        <f t="shared" si="13"/>
        <v>Multiple/Unk</v>
      </c>
      <c r="Q395" s="102" t="s">
        <v>785</v>
      </c>
      <c r="R395" s="96" t="s">
        <v>92</v>
      </c>
      <c r="S395" s="96" t="s">
        <v>786</v>
      </c>
    </row>
    <row r="396" spans="1:19" x14ac:dyDescent="0.25">
      <c r="A396" s="98" t="s">
        <v>576</v>
      </c>
      <c r="B396" s="99" t="s">
        <v>726</v>
      </c>
      <c r="C396" s="100"/>
      <c r="D396" s="100"/>
      <c r="E396" s="100">
        <v>486.32479079903339</v>
      </c>
      <c r="F396" s="100"/>
      <c r="G396" s="101"/>
      <c r="H396" s="101"/>
      <c r="I396" s="96" t="s">
        <v>140</v>
      </c>
      <c r="J396" s="96" t="s">
        <v>133</v>
      </c>
      <c r="K396" s="96"/>
      <c r="L396" s="96" t="s">
        <v>578</v>
      </c>
      <c r="M396" s="96" t="s">
        <v>62</v>
      </c>
      <c r="N396" s="96" t="s">
        <v>100</v>
      </c>
      <c r="O396" s="96" t="s">
        <v>1109</v>
      </c>
      <c r="P396" s="96" t="str">
        <f t="shared" si="13"/>
        <v>Multiple/Unk</v>
      </c>
      <c r="Q396" s="102" t="s">
        <v>792</v>
      </c>
      <c r="R396" s="96"/>
      <c r="S396" s="96" t="s">
        <v>793</v>
      </c>
    </row>
    <row r="397" spans="1:19" x14ac:dyDescent="0.25">
      <c r="A397" s="98" t="s">
        <v>576</v>
      </c>
      <c r="B397" s="99" t="s">
        <v>726</v>
      </c>
      <c r="C397" s="100"/>
      <c r="D397" s="100"/>
      <c r="E397" s="100">
        <v>249.08748643642159</v>
      </c>
      <c r="F397" s="100"/>
      <c r="G397" s="101"/>
      <c r="H397" s="101"/>
      <c r="I397" s="96" t="s">
        <v>132</v>
      </c>
      <c r="J397" s="96" t="s">
        <v>133</v>
      </c>
      <c r="K397" s="96"/>
      <c r="L397" s="96" t="s">
        <v>578</v>
      </c>
      <c r="M397" s="96" t="s">
        <v>62</v>
      </c>
      <c r="N397" s="96" t="s">
        <v>100</v>
      </c>
      <c r="O397" s="96" t="s">
        <v>1109</v>
      </c>
      <c r="P397" s="96" t="str">
        <f t="shared" si="13"/>
        <v>Multiple/Unk</v>
      </c>
      <c r="Q397" s="102" t="s">
        <v>795</v>
      </c>
      <c r="R397" s="96"/>
      <c r="S397" s="96" t="s">
        <v>796</v>
      </c>
    </row>
    <row r="398" spans="1:19" x14ac:dyDescent="0.25">
      <c r="A398" s="98" t="s">
        <v>797</v>
      </c>
      <c r="B398" s="99" t="s">
        <v>726</v>
      </c>
      <c r="C398" s="100"/>
      <c r="D398" s="100"/>
      <c r="E398" s="100">
        <v>469.12</v>
      </c>
      <c r="F398" s="100"/>
      <c r="G398" s="101"/>
      <c r="H398" s="101"/>
      <c r="I398" s="96" t="s">
        <v>132</v>
      </c>
      <c r="J398" s="96" t="s">
        <v>133</v>
      </c>
      <c r="K398" s="96"/>
      <c r="L398" s="96" t="s">
        <v>1319</v>
      </c>
      <c r="M398" s="96"/>
      <c r="N398" s="96" t="s">
        <v>802</v>
      </c>
      <c r="O398" s="96" t="s">
        <v>1109</v>
      </c>
      <c r="P398" s="96" t="str">
        <f t="shared" si="13"/>
        <v>Multiple/Unk</v>
      </c>
      <c r="Q398" s="102">
        <v>2008</v>
      </c>
      <c r="R398" s="96" t="s">
        <v>803</v>
      </c>
      <c r="S398" s="96" t="s">
        <v>804</v>
      </c>
    </row>
    <row r="399" spans="1:19" x14ac:dyDescent="0.25">
      <c r="A399" s="98" t="s">
        <v>805</v>
      </c>
      <c r="B399" s="99" t="s">
        <v>726</v>
      </c>
      <c r="C399" s="100"/>
      <c r="D399" s="100"/>
      <c r="E399" s="100">
        <v>1051.002173743813</v>
      </c>
      <c r="F399" s="100"/>
      <c r="G399" s="101"/>
      <c r="H399" s="101"/>
      <c r="I399" s="96" t="s">
        <v>140</v>
      </c>
      <c r="J399" s="96" t="s">
        <v>133</v>
      </c>
      <c r="K399" s="96"/>
      <c r="L399" s="96" t="s">
        <v>118</v>
      </c>
      <c r="M399" s="96" t="s">
        <v>62</v>
      </c>
      <c r="N399" s="96" t="s">
        <v>100</v>
      </c>
      <c r="O399" s="96" t="s">
        <v>1109</v>
      </c>
      <c r="P399" s="96" t="str">
        <f t="shared" si="13"/>
        <v>Multiple/Unk</v>
      </c>
      <c r="Q399" s="102" t="s">
        <v>625</v>
      </c>
      <c r="R399" s="96" t="s">
        <v>810</v>
      </c>
      <c r="S399" s="96" t="s">
        <v>147</v>
      </c>
    </row>
    <row r="400" spans="1:19" x14ac:dyDescent="0.25">
      <c r="A400" s="98" t="s">
        <v>805</v>
      </c>
      <c r="B400" s="99" t="s">
        <v>726</v>
      </c>
      <c r="C400" s="100"/>
      <c r="D400" s="100"/>
      <c r="E400" s="100">
        <v>766.87530423222813</v>
      </c>
      <c r="F400" s="100"/>
      <c r="G400" s="101"/>
      <c r="H400" s="101"/>
      <c r="I400" s="96" t="s">
        <v>132</v>
      </c>
      <c r="J400" s="96" t="s">
        <v>133</v>
      </c>
      <c r="K400" s="96"/>
      <c r="L400" s="96" t="s">
        <v>118</v>
      </c>
      <c r="M400" s="96" t="s">
        <v>62</v>
      </c>
      <c r="N400" s="96" t="s">
        <v>100</v>
      </c>
      <c r="O400" s="96" t="s">
        <v>1109</v>
      </c>
      <c r="P400" s="96" t="str">
        <f t="shared" si="13"/>
        <v>Multiple/Unk</v>
      </c>
      <c r="Q400" s="102" t="s">
        <v>625</v>
      </c>
      <c r="R400" s="96" t="s">
        <v>810</v>
      </c>
      <c r="S400" s="96" t="s">
        <v>147</v>
      </c>
    </row>
    <row r="401" spans="1:19" x14ac:dyDescent="0.25">
      <c r="A401" s="98" t="s">
        <v>812</v>
      </c>
      <c r="B401" s="99" t="s">
        <v>726</v>
      </c>
      <c r="C401" s="100"/>
      <c r="D401" s="100"/>
      <c r="E401" s="100">
        <v>356.00650190826502</v>
      </c>
      <c r="F401" s="100"/>
      <c r="G401" s="101"/>
      <c r="H401" s="101"/>
      <c r="I401" s="96" t="s">
        <v>140</v>
      </c>
      <c r="J401" s="96" t="s">
        <v>133</v>
      </c>
      <c r="K401" s="96"/>
      <c r="L401" s="96" t="s">
        <v>87</v>
      </c>
      <c r="M401" s="96" t="s">
        <v>62</v>
      </c>
      <c r="N401" s="96" t="s">
        <v>100</v>
      </c>
      <c r="O401" s="96" t="s">
        <v>1109</v>
      </c>
      <c r="P401" s="96" t="str">
        <f t="shared" si="13"/>
        <v>Multiple/Unk</v>
      </c>
      <c r="Q401" s="102" t="s">
        <v>815</v>
      </c>
      <c r="R401" s="96" t="s">
        <v>816</v>
      </c>
      <c r="S401" s="96" t="s">
        <v>147</v>
      </c>
    </row>
    <row r="402" spans="1:19" x14ac:dyDescent="0.25">
      <c r="A402" s="98" t="s">
        <v>812</v>
      </c>
      <c r="B402" s="99" t="s">
        <v>726</v>
      </c>
      <c r="C402" s="100"/>
      <c r="D402" s="100"/>
      <c r="E402" s="100">
        <v>285.77177984878153</v>
      </c>
      <c r="F402" s="100"/>
      <c r="G402" s="101"/>
      <c r="H402" s="101"/>
      <c r="I402" s="96" t="s">
        <v>132</v>
      </c>
      <c r="J402" s="96" t="s">
        <v>133</v>
      </c>
      <c r="K402" s="96"/>
      <c r="L402" s="96" t="s">
        <v>87</v>
      </c>
      <c r="M402" s="96" t="s">
        <v>62</v>
      </c>
      <c r="N402" s="96" t="s">
        <v>100</v>
      </c>
      <c r="O402" s="96" t="s">
        <v>1109</v>
      </c>
      <c r="P402" s="96" t="str">
        <f t="shared" si="13"/>
        <v>Multiple/Unk</v>
      </c>
      <c r="Q402" s="102" t="s">
        <v>815</v>
      </c>
      <c r="R402" s="96" t="s">
        <v>816</v>
      </c>
      <c r="S402" s="96" t="s">
        <v>147</v>
      </c>
    </row>
    <row r="403" spans="1:19" x14ac:dyDescent="0.25">
      <c r="A403" s="98" t="s">
        <v>812</v>
      </c>
      <c r="B403" s="99" t="s">
        <v>726</v>
      </c>
      <c r="C403" s="100"/>
      <c r="D403" s="100"/>
      <c r="E403" s="100">
        <v>266.57006536334552</v>
      </c>
      <c r="F403" s="100"/>
      <c r="G403" s="101"/>
      <c r="H403" s="101"/>
      <c r="I403" s="96" t="s">
        <v>140</v>
      </c>
      <c r="J403" s="96" t="s">
        <v>133</v>
      </c>
      <c r="K403" s="96"/>
      <c r="L403" s="96" t="s">
        <v>87</v>
      </c>
      <c r="M403" s="96" t="s">
        <v>62</v>
      </c>
      <c r="N403" s="96" t="s">
        <v>100</v>
      </c>
      <c r="O403" s="96" t="s">
        <v>1109</v>
      </c>
      <c r="P403" s="96" t="str">
        <f t="shared" si="13"/>
        <v>Multiple/Unk</v>
      </c>
      <c r="Q403" s="102" t="s">
        <v>817</v>
      </c>
      <c r="R403" s="96" t="s">
        <v>816</v>
      </c>
      <c r="S403" s="96" t="s">
        <v>147</v>
      </c>
    </row>
    <row r="404" spans="1:19" x14ac:dyDescent="0.25">
      <c r="A404" s="98" t="s">
        <v>812</v>
      </c>
      <c r="B404" s="99" t="s">
        <v>726</v>
      </c>
      <c r="C404" s="100"/>
      <c r="D404" s="100"/>
      <c r="E404" s="100">
        <v>219.6745146029819</v>
      </c>
      <c r="F404" s="100"/>
      <c r="G404" s="101"/>
      <c r="H404" s="101"/>
      <c r="I404" s="96" t="s">
        <v>132</v>
      </c>
      <c r="J404" s="96" t="s">
        <v>133</v>
      </c>
      <c r="K404" s="96"/>
      <c r="L404" s="96" t="s">
        <v>87</v>
      </c>
      <c r="M404" s="96" t="s">
        <v>62</v>
      </c>
      <c r="N404" s="96" t="s">
        <v>100</v>
      </c>
      <c r="O404" s="96" t="s">
        <v>1109</v>
      </c>
      <c r="P404" s="96" t="str">
        <f t="shared" si="13"/>
        <v>Multiple/Unk</v>
      </c>
      <c r="Q404" s="102" t="s">
        <v>817</v>
      </c>
      <c r="R404" s="96" t="s">
        <v>816</v>
      </c>
      <c r="S404" s="96" t="s">
        <v>147</v>
      </c>
    </row>
    <row r="405" spans="1:19" x14ac:dyDescent="0.25">
      <c r="A405" s="98" t="s">
        <v>595</v>
      </c>
      <c r="B405" s="99" t="s">
        <v>726</v>
      </c>
      <c r="C405" s="100"/>
      <c r="D405" s="100"/>
      <c r="E405" s="100">
        <v>331.3173293758781</v>
      </c>
      <c r="F405" s="100"/>
      <c r="G405" s="101"/>
      <c r="H405" s="101"/>
      <c r="I405" s="96" t="s">
        <v>140</v>
      </c>
      <c r="J405" s="96" t="s">
        <v>133</v>
      </c>
      <c r="K405" s="96"/>
      <c r="L405" s="96" t="s">
        <v>87</v>
      </c>
      <c r="M405" s="96" t="s">
        <v>62</v>
      </c>
      <c r="N405" s="96" t="s">
        <v>599</v>
      </c>
      <c r="O405" s="96" t="s">
        <v>1109</v>
      </c>
      <c r="P405" s="96" t="str">
        <f t="shared" si="13"/>
        <v>Multiple/Unk</v>
      </c>
      <c r="Q405" s="102" t="s">
        <v>600</v>
      </c>
      <c r="R405" s="96" t="s">
        <v>601</v>
      </c>
      <c r="S405" s="96" t="s">
        <v>147</v>
      </c>
    </row>
    <row r="406" spans="1:19" x14ac:dyDescent="0.25">
      <c r="A406" s="98" t="s">
        <v>595</v>
      </c>
      <c r="B406" s="99" t="s">
        <v>726</v>
      </c>
      <c r="C406" s="100"/>
      <c r="D406" s="100"/>
      <c r="E406" s="100">
        <v>280.14949051337538</v>
      </c>
      <c r="F406" s="100"/>
      <c r="G406" s="101"/>
      <c r="H406" s="101"/>
      <c r="I406" s="96" t="s">
        <v>132</v>
      </c>
      <c r="J406" s="96" t="s">
        <v>133</v>
      </c>
      <c r="K406" s="96"/>
      <c r="L406" s="96" t="s">
        <v>87</v>
      </c>
      <c r="M406" s="96" t="s">
        <v>62</v>
      </c>
      <c r="N406" s="96" t="s">
        <v>599</v>
      </c>
      <c r="O406" s="96" t="s">
        <v>1109</v>
      </c>
      <c r="P406" s="96" t="str">
        <f t="shared" si="13"/>
        <v>Multiple/Unk</v>
      </c>
      <c r="Q406" s="102" t="s">
        <v>600</v>
      </c>
      <c r="R406" s="96" t="s">
        <v>601</v>
      </c>
      <c r="S406" s="96" t="s">
        <v>147</v>
      </c>
    </row>
    <row r="407" spans="1:19" x14ac:dyDescent="0.25">
      <c r="A407" s="98" t="s">
        <v>679</v>
      </c>
      <c r="B407" s="99" t="s">
        <v>726</v>
      </c>
      <c r="C407" s="100"/>
      <c r="D407" s="100"/>
      <c r="E407" s="100">
        <v>316.58467015263739</v>
      </c>
      <c r="F407" s="100"/>
      <c r="G407" s="101"/>
      <c r="H407" s="101"/>
      <c r="I407" s="96" t="s">
        <v>140</v>
      </c>
      <c r="J407" s="96" t="s">
        <v>133</v>
      </c>
      <c r="K407" s="96"/>
      <c r="L407" s="96" t="s">
        <v>87</v>
      </c>
      <c r="M407" s="96" t="s">
        <v>62</v>
      </c>
      <c r="N407" s="96" t="s">
        <v>100</v>
      </c>
      <c r="O407" s="96" t="s">
        <v>1109</v>
      </c>
      <c r="P407" s="96" t="str">
        <f t="shared" si="13"/>
        <v>Multiple/Unk</v>
      </c>
      <c r="Q407" s="102" t="s">
        <v>683</v>
      </c>
      <c r="R407" s="96" t="s">
        <v>684</v>
      </c>
      <c r="S407" s="96" t="s">
        <v>147</v>
      </c>
    </row>
    <row r="408" spans="1:19" x14ac:dyDescent="0.25">
      <c r="A408" s="98" t="s">
        <v>679</v>
      </c>
      <c r="B408" s="99" t="s">
        <v>726</v>
      </c>
      <c r="C408" s="100"/>
      <c r="D408" s="100"/>
      <c r="E408" s="100">
        <v>363.37801888119293</v>
      </c>
      <c r="F408" s="100"/>
      <c r="G408" s="101"/>
      <c r="H408" s="101"/>
      <c r="I408" s="96" t="s">
        <v>132</v>
      </c>
      <c r="J408" s="96" t="s">
        <v>133</v>
      </c>
      <c r="K408" s="96"/>
      <c r="L408" s="96" t="s">
        <v>87</v>
      </c>
      <c r="M408" s="96" t="s">
        <v>62</v>
      </c>
      <c r="N408" s="96" t="s">
        <v>100</v>
      </c>
      <c r="O408" s="96" t="s">
        <v>1109</v>
      </c>
      <c r="P408" s="96" t="str">
        <f t="shared" si="13"/>
        <v>Multiple/Unk</v>
      </c>
      <c r="Q408" s="102" t="s">
        <v>683</v>
      </c>
      <c r="R408" s="96" t="s">
        <v>684</v>
      </c>
      <c r="S408" s="96" t="s">
        <v>147</v>
      </c>
    </row>
    <row r="409" spans="1:19" x14ac:dyDescent="0.25">
      <c r="A409" s="98" t="s">
        <v>686</v>
      </c>
      <c r="B409" s="99" t="s">
        <v>726</v>
      </c>
      <c r="C409" s="100"/>
      <c r="D409" s="100"/>
      <c r="E409" s="100">
        <v>611.43956525302258</v>
      </c>
      <c r="F409" s="100"/>
      <c r="G409" s="101"/>
      <c r="H409" s="101"/>
      <c r="I409" s="96" t="s">
        <v>140</v>
      </c>
      <c r="J409" s="96" t="s">
        <v>133</v>
      </c>
      <c r="K409" s="96"/>
      <c r="L409" s="96" t="s">
        <v>87</v>
      </c>
      <c r="M409" s="96" t="s">
        <v>62</v>
      </c>
      <c r="N409" s="96"/>
      <c r="O409" s="96" t="s">
        <v>1109</v>
      </c>
      <c r="P409" s="96" t="str">
        <f t="shared" si="13"/>
        <v>Multiple/Unk</v>
      </c>
      <c r="Q409" s="102"/>
      <c r="R409" s="96"/>
      <c r="S409" s="96" t="s">
        <v>825</v>
      </c>
    </row>
    <row r="410" spans="1:19" x14ac:dyDescent="0.25">
      <c r="A410" s="98" t="s">
        <v>686</v>
      </c>
      <c r="B410" s="99" t="s">
        <v>726</v>
      </c>
      <c r="C410" s="100"/>
      <c r="D410" s="100"/>
      <c r="E410" s="100">
        <v>580.29100934046699</v>
      </c>
      <c r="F410" s="100"/>
      <c r="G410" s="101"/>
      <c r="H410" s="101"/>
      <c r="I410" s="96" t="s">
        <v>132</v>
      </c>
      <c r="J410" s="96" t="s">
        <v>133</v>
      </c>
      <c r="K410" s="96"/>
      <c r="L410" s="96" t="s">
        <v>87</v>
      </c>
      <c r="M410" s="96" t="s">
        <v>62</v>
      </c>
      <c r="N410" s="96"/>
      <c r="O410" s="96" t="s">
        <v>1109</v>
      </c>
      <c r="P410" s="96" t="str">
        <f t="shared" si="13"/>
        <v>Multiple/Unk</v>
      </c>
      <c r="Q410" s="102"/>
      <c r="R410" s="96"/>
      <c r="S410" s="96" t="s">
        <v>827</v>
      </c>
    </row>
    <row r="411" spans="1:19" x14ac:dyDescent="0.25">
      <c r="A411" s="98" t="s">
        <v>828</v>
      </c>
      <c r="B411" s="99" t="s">
        <v>726</v>
      </c>
      <c r="C411" s="100"/>
      <c r="D411" s="100"/>
      <c r="E411" s="100">
        <v>610.0290815810522</v>
      </c>
      <c r="F411" s="125">
        <v>192.39134001172124</v>
      </c>
      <c r="G411" s="101"/>
      <c r="H411" s="101"/>
      <c r="I411" s="96" t="s">
        <v>140</v>
      </c>
      <c r="J411" s="96" t="s">
        <v>133</v>
      </c>
      <c r="K411" s="96"/>
      <c r="L411" s="96" t="s">
        <v>1320</v>
      </c>
      <c r="M411" s="96" t="s">
        <v>62</v>
      </c>
      <c r="N411" s="96" t="s">
        <v>311</v>
      </c>
      <c r="O411" s="96" t="s">
        <v>1109</v>
      </c>
      <c r="P411" s="96" t="str">
        <f t="shared" si="13"/>
        <v>Multiple/Unk</v>
      </c>
      <c r="Q411" s="102" t="s">
        <v>833</v>
      </c>
      <c r="R411" s="96" t="s">
        <v>834</v>
      </c>
      <c r="S411" s="96" t="s">
        <v>835</v>
      </c>
    </row>
    <row r="412" spans="1:19" x14ac:dyDescent="0.25">
      <c r="A412" s="98" t="s">
        <v>828</v>
      </c>
      <c r="B412" s="99" t="s">
        <v>726</v>
      </c>
      <c r="C412" s="100"/>
      <c r="D412" s="100"/>
      <c r="E412" s="100">
        <v>923.08116780119201</v>
      </c>
      <c r="F412" s="100"/>
      <c r="G412" s="101"/>
      <c r="H412" s="101"/>
      <c r="I412" s="96" t="s">
        <v>132</v>
      </c>
      <c r="J412" s="96" t="s">
        <v>133</v>
      </c>
      <c r="K412" s="96"/>
      <c r="L412" s="96" t="s">
        <v>1320</v>
      </c>
      <c r="M412" s="96" t="s">
        <v>62</v>
      </c>
      <c r="N412" s="96" t="s">
        <v>311</v>
      </c>
      <c r="O412" s="96" t="s">
        <v>1109</v>
      </c>
      <c r="P412" s="96" t="str">
        <f t="shared" si="13"/>
        <v>Multiple/Unk</v>
      </c>
      <c r="Q412" s="102" t="s">
        <v>833</v>
      </c>
      <c r="R412" s="96" t="s">
        <v>548</v>
      </c>
      <c r="S412" s="96" t="s">
        <v>836</v>
      </c>
    </row>
    <row r="413" spans="1:19" x14ac:dyDescent="0.25">
      <c r="A413" s="98" t="s">
        <v>837</v>
      </c>
      <c r="B413" s="99" t="s">
        <v>726</v>
      </c>
      <c r="C413" s="100"/>
      <c r="D413" s="100"/>
      <c r="E413" s="100">
        <v>443.73271996092137</v>
      </c>
      <c r="F413" s="100"/>
      <c r="G413" s="101"/>
      <c r="H413" s="101"/>
      <c r="I413" s="98" t="s">
        <v>132</v>
      </c>
      <c r="J413" s="96" t="s">
        <v>133</v>
      </c>
      <c r="K413" s="96"/>
      <c r="L413" s="96" t="s">
        <v>87</v>
      </c>
      <c r="M413" s="96" t="s">
        <v>62</v>
      </c>
      <c r="N413" s="96" t="s">
        <v>64</v>
      </c>
      <c r="O413" s="96" t="str">
        <f t="shared" ref="O413:O420" si="14">IFERROR(FIND("/", N413)&gt;0, N413)</f>
        <v>A</v>
      </c>
      <c r="P413" s="96" t="str">
        <f t="shared" si="13"/>
        <v>Autumn</v>
      </c>
      <c r="Q413" s="102" t="s">
        <v>840</v>
      </c>
      <c r="R413" s="96"/>
      <c r="S413" s="96" t="s">
        <v>841</v>
      </c>
    </row>
    <row r="414" spans="1:19" x14ac:dyDescent="0.25">
      <c r="A414" s="98" t="s">
        <v>837</v>
      </c>
      <c r="B414" s="99" t="s">
        <v>726</v>
      </c>
      <c r="C414" s="100"/>
      <c r="D414" s="100"/>
      <c r="E414" s="100">
        <v>509.59367773927545</v>
      </c>
      <c r="F414" s="100"/>
      <c r="G414" s="101"/>
      <c r="H414" s="101"/>
      <c r="I414" s="98" t="s">
        <v>140</v>
      </c>
      <c r="J414" s="96" t="s">
        <v>133</v>
      </c>
      <c r="K414" s="96"/>
      <c r="L414" s="96" t="s">
        <v>87</v>
      </c>
      <c r="M414" s="96" t="s">
        <v>62</v>
      </c>
      <c r="N414" s="96" t="s">
        <v>64</v>
      </c>
      <c r="O414" s="96" t="str">
        <f t="shared" si="14"/>
        <v>A</v>
      </c>
      <c r="P414" s="96" t="str">
        <f t="shared" si="13"/>
        <v>Autumn</v>
      </c>
      <c r="Q414" s="102" t="s">
        <v>840</v>
      </c>
      <c r="R414" s="96"/>
      <c r="S414" s="96" t="s">
        <v>674</v>
      </c>
    </row>
    <row r="415" spans="1:19" x14ac:dyDescent="0.25">
      <c r="A415" s="98" t="s">
        <v>837</v>
      </c>
      <c r="B415" s="99" t="s">
        <v>726</v>
      </c>
      <c r="C415" s="100"/>
      <c r="D415" s="100"/>
      <c r="E415" s="100">
        <v>253.10017557705822</v>
      </c>
      <c r="F415" s="100"/>
      <c r="G415" s="101"/>
      <c r="H415" s="101"/>
      <c r="I415" s="98" t="s">
        <v>132</v>
      </c>
      <c r="J415" s="96" t="s">
        <v>133</v>
      </c>
      <c r="K415" s="96"/>
      <c r="L415" s="96" t="s">
        <v>87</v>
      </c>
      <c r="M415" s="96" t="s">
        <v>62</v>
      </c>
      <c r="N415" s="96" t="s">
        <v>54</v>
      </c>
      <c r="O415" s="96" t="str">
        <f t="shared" si="14"/>
        <v>Sp</v>
      </c>
      <c r="P415" s="96" t="str">
        <f t="shared" si="13"/>
        <v>Spring</v>
      </c>
      <c r="Q415" s="102" t="s">
        <v>840</v>
      </c>
      <c r="R415" s="96"/>
      <c r="S415" s="96" t="s">
        <v>842</v>
      </c>
    </row>
    <row r="416" spans="1:19" x14ac:dyDescent="0.25">
      <c r="A416" s="98" t="s">
        <v>837</v>
      </c>
      <c r="B416" s="99" t="s">
        <v>726</v>
      </c>
      <c r="C416" s="100"/>
      <c r="D416" s="100"/>
      <c r="E416" s="100">
        <v>800.73735634347281</v>
      </c>
      <c r="F416" s="100"/>
      <c r="G416" s="101"/>
      <c r="H416" s="101"/>
      <c r="I416" s="98" t="s">
        <v>140</v>
      </c>
      <c r="J416" s="96" t="s">
        <v>133</v>
      </c>
      <c r="K416" s="96"/>
      <c r="L416" s="96" t="s">
        <v>87</v>
      </c>
      <c r="M416" s="96" t="s">
        <v>62</v>
      </c>
      <c r="N416" s="96" t="s">
        <v>54</v>
      </c>
      <c r="O416" s="96" t="str">
        <f t="shared" si="14"/>
        <v>Sp</v>
      </c>
      <c r="P416" s="96" t="str">
        <f t="shared" si="13"/>
        <v>Spring</v>
      </c>
      <c r="Q416" s="102" t="s">
        <v>840</v>
      </c>
      <c r="R416" s="96"/>
      <c r="S416" s="96" t="s">
        <v>841</v>
      </c>
    </row>
    <row r="417" spans="1:19" x14ac:dyDescent="0.25">
      <c r="A417" s="98" t="s">
        <v>837</v>
      </c>
      <c r="B417" s="99" t="s">
        <v>726</v>
      </c>
      <c r="C417" s="100"/>
      <c r="D417" s="100"/>
      <c r="E417" s="100">
        <v>402.16928494647942</v>
      </c>
      <c r="F417" s="100"/>
      <c r="G417" s="101"/>
      <c r="H417" s="101"/>
      <c r="I417" s="98" t="s">
        <v>132</v>
      </c>
      <c r="J417" s="96" t="s">
        <v>133</v>
      </c>
      <c r="K417" s="96"/>
      <c r="L417" s="96" t="s">
        <v>87</v>
      </c>
      <c r="M417" s="96" t="s">
        <v>62</v>
      </c>
      <c r="N417" s="96" t="s">
        <v>49</v>
      </c>
      <c r="O417" s="96" t="str">
        <f t="shared" si="14"/>
        <v>Su</v>
      </c>
      <c r="P417" s="96" t="str">
        <f t="shared" si="13"/>
        <v>Summer</v>
      </c>
      <c r="Q417" s="102" t="s">
        <v>840</v>
      </c>
      <c r="R417" s="96"/>
      <c r="S417" s="96" t="s">
        <v>842</v>
      </c>
    </row>
    <row r="418" spans="1:19" x14ac:dyDescent="0.25">
      <c r="A418" s="98" t="s">
        <v>837</v>
      </c>
      <c r="B418" s="99" t="s">
        <v>726</v>
      </c>
      <c r="C418" s="100"/>
      <c r="D418" s="100"/>
      <c r="E418" s="100">
        <v>682.23190950600508</v>
      </c>
      <c r="F418" s="100"/>
      <c r="G418" s="101"/>
      <c r="H418" s="101"/>
      <c r="I418" s="98" t="s">
        <v>140</v>
      </c>
      <c r="J418" s="96" t="s">
        <v>133</v>
      </c>
      <c r="K418" s="96"/>
      <c r="L418" s="96" t="s">
        <v>87</v>
      </c>
      <c r="M418" s="96" t="s">
        <v>62</v>
      </c>
      <c r="N418" s="96" t="s">
        <v>49</v>
      </c>
      <c r="O418" s="96" t="str">
        <f t="shared" si="14"/>
        <v>Su</v>
      </c>
      <c r="P418" s="96" t="str">
        <f t="shared" si="13"/>
        <v>Summer</v>
      </c>
      <c r="Q418" s="102" t="s">
        <v>840</v>
      </c>
      <c r="R418" s="96"/>
      <c r="S418" s="96" t="s">
        <v>841</v>
      </c>
    </row>
    <row r="419" spans="1:19" x14ac:dyDescent="0.25">
      <c r="A419" s="98" t="s">
        <v>837</v>
      </c>
      <c r="B419" s="99" t="s">
        <v>726</v>
      </c>
      <c r="C419" s="100"/>
      <c r="D419" s="100"/>
      <c r="E419" s="100">
        <v>360.96206087115365</v>
      </c>
      <c r="F419" s="100"/>
      <c r="G419" s="101"/>
      <c r="H419" s="101"/>
      <c r="I419" s="98" t="s">
        <v>132</v>
      </c>
      <c r="J419" s="96" t="s">
        <v>133</v>
      </c>
      <c r="K419" s="96"/>
      <c r="L419" s="96" t="s">
        <v>87</v>
      </c>
      <c r="M419" s="96" t="s">
        <v>62</v>
      </c>
      <c r="N419" s="96" t="s">
        <v>52</v>
      </c>
      <c r="O419" s="96" t="str">
        <f t="shared" si="14"/>
        <v>W</v>
      </c>
      <c r="P419" s="96" t="str">
        <f t="shared" si="13"/>
        <v>Winter</v>
      </c>
      <c r="Q419" s="102" t="s">
        <v>840</v>
      </c>
      <c r="R419" s="96"/>
      <c r="S419" s="96" t="s">
        <v>674</v>
      </c>
    </row>
    <row r="420" spans="1:19" x14ac:dyDescent="0.25">
      <c r="A420" s="98" t="s">
        <v>837</v>
      </c>
      <c r="B420" s="99" t="s">
        <v>726</v>
      </c>
      <c r="C420" s="100"/>
      <c r="D420" s="100"/>
      <c r="E420" s="100">
        <v>659.90808559951347</v>
      </c>
      <c r="F420" s="100"/>
      <c r="G420" s="101"/>
      <c r="H420" s="101"/>
      <c r="I420" s="98" t="s">
        <v>140</v>
      </c>
      <c r="J420" s="96" t="s">
        <v>133</v>
      </c>
      <c r="K420" s="96"/>
      <c r="L420" s="96" t="s">
        <v>87</v>
      </c>
      <c r="M420" s="96" t="s">
        <v>62</v>
      </c>
      <c r="N420" s="96" t="s">
        <v>52</v>
      </c>
      <c r="O420" s="96" t="str">
        <f t="shared" si="14"/>
        <v>W</v>
      </c>
      <c r="P420" s="96" t="str">
        <f t="shared" si="13"/>
        <v>Winter</v>
      </c>
      <c r="Q420" s="102" t="s">
        <v>840</v>
      </c>
      <c r="R420" s="96"/>
      <c r="S420" s="96" t="s">
        <v>843</v>
      </c>
    </row>
    <row r="421" spans="1:19" x14ac:dyDescent="0.25">
      <c r="A421" s="98" t="s">
        <v>845</v>
      </c>
      <c r="B421" s="99" t="s">
        <v>726</v>
      </c>
      <c r="C421" s="100"/>
      <c r="D421" s="100"/>
      <c r="E421" s="100">
        <v>523.1</v>
      </c>
      <c r="F421" s="100"/>
      <c r="G421" s="101">
        <v>1.17E-2</v>
      </c>
      <c r="H421" s="101"/>
      <c r="I421" s="96" t="s">
        <v>140</v>
      </c>
      <c r="J421" s="96" t="s">
        <v>133</v>
      </c>
      <c r="K421" s="96"/>
      <c r="L421" s="96" t="s">
        <v>1321</v>
      </c>
      <c r="M421" s="96" t="s">
        <v>62</v>
      </c>
      <c r="N421" s="96" t="s">
        <v>100</v>
      </c>
      <c r="O421" s="96" t="s">
        <v>1109</v>
      </c>
      <c r="P421" s="96" t="str">
        <f t="shared" si="13"/>
        <v>Multiple/Unk</v>
      </c>
      <c r="Q421" s="102" t="s">
        <v>121</v>
      </c>
      <c r="R421" s="96"/>
      <c r="S421" s="96" t="s">
        <v>825</v>
      </c>
    </row>
    <row r="422" spans="1:19" x14ac:dyDescent="0.25">
      <c r="A422" s="98" t="s">
        <v>845</v>
      </c>
      <c r="B422" s="99" t="s">
        <v>726</v>
      </c>
      <c r="C422" s="100"/>
      <c r="D422" s="100"/>
      <c r="E422" s="100">
        <v>356.53</v>
      </c>
      <c r="F422" s="100"/>
      <c r="G422" s="101">
        <v>1.17E-2</v>
      </c>
      <c r="H422" s="101"/>
      <c r="I422" s="96" t="s">
        <v>132</v>
      </c>
      <c r="J422" s="96" t="s">
        <v>133</v>
      </c>
      <c r="K422" s="96"/>
      <c r="L422" s="96" t="s">
        <v>1321</v>
      </c>
      <c r="M422" s="96" t="s">
        <v>62</v>
      </c>
      <c r="N422" s="96" t="s">
        <v>100</v>
      </c>
      <c r="O422" s="96" t="s">
        <v>1109</v>
      </c>
      <c r="P422" s="96" t="str">
        <f t="shared" ref="P422:P443" si="15">IF(O422="Su","Summer",IF(O422="A","Autumn",IF(O422="W","Winter",IF(O422="Sp","Spring",O422))))</f>
        <v>Multiple/Unk</v>
      </c>
      <c r="Q422" s="102" t="s">
        <v>121</v>
      </c>
      <c r="R422" s="96"/>
      <c r="S422" s="96" t="s">
        <v>850</v>
      </c>
    </row>
    <row r="423" spans="1:19" x14ac:dyDescent="0.25">
      <c r="A423" s="1" t="s">
        <v>1138</v>
      </c>
      <c r="B423" s="99" t="s">
        <v>726</v>
      </c>
      <c r="C423" s="1"/>
      <c r="D423" s="1"/>
      <c r="E423" s="3">
        <v>822.26929199999995</v>
      </c>
      <c r="F423" s="3"/>
      <c r="G423" s="1"/>
      <c r="H423" s="1"/>
      <c r="I423" s="2" t="s">
        <v>140</v>
      </c>
      <c r="J423" s="2" t="s">
        <v>133</v>
      </c>
      <c r="K423" s="96"/>
      <c r="L423" s="2" t="s">
        <v>90</v>
      </c>
      <c r="M423" s="2" t="s">
        <v>62</v>
      </c>
      <c r="N423" s="2" t="s">
        <v>1216</v>
      </c>
      <c r="O423" s="96" t="s">
        <v>1109</v>
      </c>
      <c r="P423" s="96" t="str">
        <f t="shared" si="15"/>
        <v>Multiple/Unk</v>
      </c>
      <c r="Q423" s="4" t="s">
        <v>1211</v>
      </c>
      <c r="R423" s="2" t="s">
        <v>1210</v>
      </c>
      <c r="S423" s="2" t="s">
        <v>147</v>
      </c>
    </row>
    <row r="424" spans="1:19" x14ac:dyDescent="0.25">
      <c r="A424" s="1" t="s">
        <v>1138</v>
      </c>
      <c r="B424" s="99" t="s">
        <v>726</v>
      </c>
      <c r="C424" s="1"/>
      <c r="D424" s="1"/>
      <c r="E424" s="3">
        <v>487.957671</v>
      </c>
      <c r="F424" s="3"/>
      <c r="G424" s="1"/>
      <c r="H424" s="1"/>
      <c r="I424" s="2" t="s">
        <v>132</v>
      </c>
      <c r="J424" s="2" t="s">
        <v>133</v>
      </c>
      <c r="K424" s="96"/>
      <c r="L424" s="2" t="s">
        <v>90</v>
      </c>
      <c r="M424" s="2" t="s">
        <v>62</v>
      </c>
      <c r="N424" s="2" t="s">
        <v>1216</v>
      </c>
      <c r="O424" s="96" t="s">
        <v>1109</v>
      </c>
      <c r="P424" s="96" t="str">
        <f t="shared" si="15"/>
        <v>Multiple/Unk</v>
      </c>
      <c r="Q424" s="4" t="s">
        <v>1211</v>
      </c>
      <c r="R424" s="2" t="s">
        <v>1210</v>
      </c>
      <c r="S424" s="2" t="s">
        <v>147</v>
      </c>
    </row>
    <row r="425" spans="1:19" x14ac:dyDescent="0.25">
      <c r="A425" s="96" t="s">
        <v>727</v>
      </c>
      <c r="B425" s="98" t="s">
        <v>851</v>
      </c>
      <c r="C425" s="100">
        <v>0.51</v>
      </c>
      <c r="D425" s="100"/>
      <c r="E425" s="100">
        <v>119</v>
      </c>
      <c r="F425" s="100"/>
      <c r="G425" s="101">
        <v>0.15</v>
      </c>
      <c r="H425" s="101"/>
      <c r="I425" s="96" t="s">
        <v>28</v>
      </c>
      <c r="J425" s="96" t="s">
        <v>29</v>
      </c>
      <c r="K425" s="96" t="s">
        <v>30</v>
      </c>
      <c r="L425" s="96" t="s">
        <v>87</v>
      </c>
      <c r="M425" s="96" t="s">
        <v>62</v>
      </c>
      <c r="N425" s="96" t="s">
        <v>64</v>
      </c>
      <c r="O425" s="96" t="str">
        <f>IFERROR(FIND("/", N425)&gt;0, N425)</f>
        <v>A</v>
      </c>
      <c r="P425" s="96" t="str">
        <f t="shared" si="15"/>
        <v>Autumn</v>
      </c>
      <c r="Q425" s="102">
        <v>2014</v>
      </c>
      <c r="R425" s="96" t="s">
        <v>736</v>
      </c>
      <c r="S425" s="96" t="s">
        <v>855</v>
      </c>
    </row>
    <row r="426" spans="1:19" x14ac:dyDescent="0.25">
      <c r="A426" s="96" t="s">
        <v>727</v>
      </c>
      <c r="B426" s="98" t="s">
        <v>851</v>
      </c>
      <c r="C426" s="100">
        <v>0.55000000000000004</v>
      </c>
      <c r="D426" s="100"/>
      <c r="E426" s="100">
        <v>105</v>
      </c>
      <c r="F426" s="100"/>
      <c r="G426" s="101">
        <v>5.3999999999999999E-2</v>
      </c>
      <c r="H426" s="101"/>
      <c r="I426" s="96" t="s">
        <v>28</v>
      </c>
      <c r="J426" s="96" t="s">
        <v>29</v>
      </c>
      <c r="K426" s="96" t="s">
        <v>30</v>
      </c>
      <c r="L426" s="96" t="s">
        <v>87</v>
      </c>
      <c r="M426" s="96" t="s">
        <v>62</v>
      </c>
      <c r="N426" s="96" t="s">
        <v>64</v>
      </c>
      <c r="O426" s="96" t="str">
        <f>IFERROR(FIND("/", N426)&gt;0, N426)</f>
        <v>A</v>
      </c>
      <c r="P426" s="96" t="str">
        <f t="shared" si="15"/>
        <v>Autumn</v>
      </c>
      <c r="Q426" s="102">
        <v>2014</v>
      </c>
      <c r="R426" s="96" t="s">
        <v>736</v>
      </c>
      <c r="S426" s="96" t="s">
        <v>859</v>
      </c>
    </row>
    <row r="427" spans="1:19" x14ac:dyDescent="0.25">
      <c r="A427" s="96" t="s">
        <v>860</v>
      </c>
      <c r="B427" s="98" t="s">
        <v>851</v>
      </c>
      <c r="C427" s="100"/>
      <c r="D427" s="100"/>
      <c r="E427" s="100"/>
      <c r="F427" s="100"/>
      <c r="G427" s="101"/>
      <c r="H427" s="101"/>
      <c r="I427" s="96"/>
      <c r="J427" s="96" t="s">
        <v>29</v>
      </c>
      <c r="K427" s="96"/>
      <c r="L427" s="96" t="s">
        <v>87</v>
      </c>
      <c r="M427" s="96" t="s">
        <v>62</v>
      </c>
      <c r="N427" s="96"/>
      <c r="O427" s="96" t="s">
        <v>1109</v>
      </c>
      <c r="P427" s="96" t="str">
        <f t="shared" si="15"/>
        <v>Multiple/Unk</v>
      </c>
      <c r="Q427" s="106"/>
      <c r="R427" s="96"/>
      <c r="S427" s="96"/>
    </row>
    <row r="428" spans="1:19" x14ac:dyDescent="0.25">
      <c r="A428" s="98" t="s">
        <v>864</v>
      </c>
      <c r="B428" s="98" t="s">
        <v>851</v>
      </c>
      <c r="C428" s="100"/>
      <c r="D428" s="100"/>
      <c r="E428" s="100">
        <v>34.867371399859984</v>
      </c>
      <c r="F428" s="3">
        <v>3.4671544880677718</v>
      </c>
      <c r="G428" s="103"/>
      <c r="H428" s="103"/>
      <c r="I428" s="98" t="s">
        <v>140</v>
      </c>
      <c r="J428" s="96" t="s">
        <v>133</v>
      </c>
      <c r="K428" s="96"/>
      <c r="L428" s="96" t="s">
        <v>87</v>
      </c>
      <c r="M428" s="96" t="s">
        <v>62</v>
      </c>
      <c r="N428" s="96" t="s">
        <v>49</v>
      </c>
      <c r="O428" s="96" t="str">
        <f>IFERROR(FIND("/", N428)&gt;0, N428)</f>
        <v>Su</v>
      </c>
      <c r="P428" s="96" t="str">
        <f t="shared" si="15"/>
        <v>Summer</v>
      </c>
      <c r="Q428" s="102" t="s">
        <v>869</v>
      </c>
      <c r="R428" s="96"/>
      <c r="S428" s="96" t="s">
        <v>870</v>
      </c>
    </row>
    <row r="429" spans="1:19" x14ac:dyDescent="0.25">
      <c r="A429" s="98" t="s">
        <v>864</v>
      </c>
      <c r="B429" s="98" t="s">
        <v>851</v>
      </c>
      <c r="C429" s="100"/>
      <c r="D429" s="100"/>
      <c r="E429" s="100">
        <v>37.802875939202934</v>
      </c>
      <c r="F429" s="3">
        <v>3.0487710131114243</v>
      </c>
      <c r="G429" s="103"/>
      <c r="H429" s="103"/>
      <c r="I429" s="98" t="s">
        <v>132</v>
      </c>
      <c r="J429" s="96" t="s">
        <v>133</v>
      </c>
      <c r="K429" s="96"/>
      <c r="L429" s="96" t="s">
        <v>87</v>
      </c>
      <c r="M429" s="96" t="s">
        <v>62</v>
      </c>
      <c r="N429" s="96" t="s">
        <v>49</v>
      </c>
      <c r="O429" s="96" t="str">
        <f>IFERROR(FIND("/", N429)&gt;0, N429)</f>
        <v>Su</v>
      </c>
      <c r="P429" s="96" t="str">
        <f t="shared" si="15"/>
        <v>Summer</v>
      </c>
      <c r="Q429" s="102" t="s">
        <v>869</v>
      </c>
      <c r="R429" s="96"/>
      <c r="S429" s="96" t="s">
        <v>870</v>
      </c>
    </row>
    <row r="430" spans="1:19" x14ac:dyDescent="0.25">
      <c r="A430" s="98" t="s">
        <v>864</v>
      </c>
      <c r="B430" s="98" t="s">
        <v>851</v>
      </c>
      <c r="C430" s="100"/>
      <c r="D430" s="100"/>
      <c r="E430" s="100">
        <v>31.475897192616657</v>
      </c>
      <c r="F430" s="3">
        <v>4.1536671888605632</v>
      </c>
      <c r="G430" s="101"/>
      <c r="H430" s="101"/>
      <c r="I430" s="98" t="s">
        <v>140</v>
      </c>
      <c r="J430" s="96" t="s">
        <v>133</v>
      </c>
      <c r="K430" s="96"/>
      <c r="L430" s="96" t="s">
        <v>87</v>
      </c>
      <c r="M430" s="96" t="s">
        <v>62</v>
      </c>
      <c r="N430" s="96" t="s">
        <v>49</v>
      </c>
      <c r="O430" s="96" t="str">
        <f>IFERROR(FIND("/", N430)&gt;0, N430)</f>
        <v>Su</v>
      </c>
      <c r="P430" s="96" t="str">
        <f t="shared" si="15"/>
        <v>Summer</v>
      </c>
      <c r="Q430" s="102" t="s">
        <v>873</v>
      </c>
      <c r="R430" s="96"/>
      <c r="S430" s="96" t="s">
        <v>874</v>
      </c>
    </row>
    <row r="431" spans="1:19" x14ac:dyDescent="0.25">
      <c r="A431" s="98" t="s">
        <v>864</v>
      </c>
      <c r="B431" s="98" t="s">
        <v>851</v>
      </c>
      <c r="C431" s="100"/>
      <c r="D431" s="100"/>
      <c r="E431" s="100">
        <v>32.488728765446929</v>
      </c>
      <c r="F431" s="3">
        <v>3.3726889545019021</v>
      </c>
      <c r="G431" s="101"/>
      <c r="H431" s="101"/>
      <c r="I431" s="98" t="s">
        <v>132</v>
      </c>
      <c r="J431" s="96" t="s">
        <v>133</v>
      </c>
      <c r="K431" s="96"/>
      <c r="L431" s="96" t="s">
        <v>87</v>
      </c>
      <c r="M431" s="96" t="s">
        <v>62</v>
      </c>
      <c r="N431" s="96" t="s">
        <v>49</v>
      </c>
      <c r="O431" s="96" t="str">
        <f>IFERROR(FIND("/", N431)&gt;0, N431)</f>
        <v>Su</v>
      </c>
      <c r="P431" s="96" t="str">
        <f t="shared" si="15"/>
        <v>Summer</v>
      </c>
      <c r="Q431" s="102" t="s">
        <v>873</v>
      </c>
      <c r="R431" s="96"/>
      <c r="S431" s="96" t="s">
        <v>874</v>
      </c>
    </row>
    <row r="432" spans="1:19" x14ac:dyDescent="0.25">
      <c r="A432" s="98" t="s">
        <v>876</v>
      </c>
      <c r="B432" s="98" t="s">
        <v>851</v>
      </c>
      <c r="C432" s="100"/>
      <c r="D432" s="100"/>
      <c r="E432" s="100">
        <v>99.581756529317147</v>
      </c>
      <c r="F432" s="3"/>
      <c r="G432" s="101"/>
      <c r="H432" s="101"/>
      <c r="I432" s="96" t="s">
        <v>28</v>
      </c>
      <c r="J432" s="96" t="s">
        <v>133</v>
      </c>
      <c r="K432" s="96"/>
      <c r="L432" s="96" t="s">
        <v>87</v>
      </c>
      <c r="M432" s="96" t="s">
        <v>62</v>
      </c>
      <c r="N432" s="96" t="s">
        <v>100</v>
      </c>
      <c r="O432" s="96" t="s">
        <v>1109</v>
      </c>
      <c r="P432" s="96" t="str">
        <f t="shared" si="15"/>
        <v>Multiple/Unk</v>
      </c>
      <c r="Q432" s="102"/>
      <c r="R432" s="96"/>
      <c r="S432" s="96" t="s">
        <v>881</v>
      </c>
    </row>
    <row r="433" spans="1:19" x14ac:dyDescent="0.25">
      <c r="A433" s="98" t="s">
        <v>882</v>
      </c>
      <c r="B433" s="98" t="s">
        <v>851</v>
      </c>
      <c r="C433" s="104"/>
      <c r="D433" s="104"/>
      <c r="E433" s="100">
        <v>35.032328631034993</v>
      </c>
      <c r="F433" s="3">
        <v>6.1027900713549572</v>
      </c>
      <c r="G433" s="101"/>
      <c r="H433" s="101"/>
      <c r="I433" s="96" t="s">
        <v>140</v>
      </c>
      <c r="J433" s="96" t="s">
        <v>133</v>
      </c>
      <c r="K433" s="96"/>
      <c r="L433" s="96" t="s">
        <v>1322</v>
      </c>
      <c r="M433" s="96" t="s">
        <v>62</v>
      </c>
      <c r="N433" s="96" t="s">
        <v>100</v>
      </c>
      <c r="O433" s="96" t="s">
        <v>1109</v>
      </c>
      <c r="P433" s="96" t="str">
        <f t="shared" si="15"/>
        <v>Multiple/Unk</v>
      </c>
      <c r="Q433" s="102" t="s">
        <v>873</v>
      </c>
      <c r="R433" s="96"/>
      <c r="S433" s="96" t="s">
        <v>887</v>
      </c>
    </row>
    <row r="434" spans="1:19" x14ac:dyDescent="0.25">
      <c r="A434" s="98" t="s">
        <v>882</v>
      </c>
      <c r="B434" s="98" t="s">
        <v>851</v>
      </c>
      <c r="C434" s="100"/>
      <c r="D434" s="100"/>
      <c r="E434" s="100">
        <v>42.236075173797644</v>
      </c>
      <c r="F434" s="3">
        <v>3.7294299197255736</v>
      </c>
      <c r="G434" s="101"/>
      <c r="H434" s="101"/>
      <c r="I434" s="96" t="s">
        <v>132</v>
      </c>
      <c r="J434" s="96" t="s">
        <v>133</v>
      </c>
      <c r="K434" s="96"/>
      <c r="L434" s="96" t="s">
        <v>1322</v>
      </c>
      <c r="M434" s="96" t="s">
        <v>62</v>
      </c>
      <c r="N434" s="96" t="s">
        <v>100</v>
      </c>
      <c r="O434" s="96" t="s">
        <v>1109</v>
      </c>
      <c r="P434" s="96" t="str">
        <f t="shared" si="15"/>
        <v>Multiple/Unk</v>
      </c>
      <c r="Q434" s="102" t="s">
        <v>873</v>
      </c>
      <c r="R434" s="96"/>
      <c r="S434" s="96" t="s">
        <v>889</v>
      </c>
    </row>
    <row r="435" spans="1:19" x14ac:dyDescent="0.25">
      <c r="A435" s="98" t="s">
        <v>882</v>
      </c>
      <c r="B435" s="98" t="s">
        <v>851</v>
      </c>
      <c r="C435" s="100"/>
      <c r="D435" s="100"/>
      <c r="E435" s="100">
        <v>31.820645723143446</v>
      </c>
      <c r="F435" s="3">
        <v>10.176595769859349</v>
      </c>
      <c r="G435" s="101"/>
      <c r="H435" s="101"/>
      <c r="I435" s="96" t="s">
        <v>140</v>
      </c>
      <c r="J435" s="96" t="s">
        <v>133</v>
      </c>
      <c r="K435" s="96"/>
      <c r="L435" s="96" t="s">
        <v>1322</v>
      </c>
      <c r="M435" s="96" t="s">
        <v>62</v>
      </c>
      <c r="N435" s="96" t="s">
        <v>100</v>
      </c>
      <c r="O435" s="96" t="s">
        <v>1109</v>
      </c>
      <c r="P435" s="96" t="str">
        <f t="shared" si="15"/>
        <v>Multiple/Unk</v>
      </c>
      <c r="Q435" s="102" t="s">
        <v>873</v>
      </c>
      <c r="R435" s="96"/>
      <c r="S435" s="96" t="s">
        <v>891</v>
      </c>
    </row>
    <row r="436" spans="1:19" x14ac:dyDescent="0.25">
      <c r="A436" s="98" t="s">
        <v>882</v>
      </c>
      <c r="B436" s="98" t="s">
        <v>851</v>
      </c>
      <c r="C436" s="100"/>
      <c r="D436" s="100"/>
      <c r="E436" s="100">
        <v>39.369388067009986</v>
      </c>
      <c r="F436" s="3">
        <v>6.8544655808495802</v>
      </c>
      <c r="G436" s="101"/>
      <c r="H436" s="101"/>
      <c r="I436" s="96" t="s">
        <v>132</v>
      </c>
      <c r="J436" s="96" t="s">
        <v>133</v>
      </c>
      <c r="K436" s="96"/>
      <c r="L436" s="96" t="s">
        <v>1322</v>
      </c>
      <c r="M436" s="96" t="s">
        <v>62</v>
      </c>
      <c r="N436" s="96" t="s">
        <v>100</v>
      </c>
      <c r="O436" s="96" t="s">
        <v>1109</v>
      </c>
      <c r="P436" s="96" t="str">
        <f t="shared" si="15"/>
        <v>Multiple/Unk</v>
      </c>
      <c r="Q436" s="102" t="s">
        <v>873</v>
      </c>
      <c r="R436" s="96"/>
      <c r="S436" s="96" t="s">
        <v>891</v>
      </c>
    </row>
    <row r="437" spans="1:19" x14ac:dyDescent="0.25">
      <c r="A437" s="98" t="s">
        <v>893</v>
      </c>
      <c r="B437" s="98" t="s">
        <v>851</v>
      </c>
      <c r="C437" s="104"/>
      <c r="D437" s="104"/>
      <c r="E437" s="100">
        <v>70.997521703214204</v>
      </c>
      <c r="F437" s="3">
        <v>5.748816159673094</v>
      </c>
      <c r="G437" s="101"/>
      <c r="H437" s="101"/>
      <c r="I437" s="96" t="s">
        <v>140</v>
      </c>
      <c r="J437" s="96" t="s">
        <v>133</v>
      </c>
      <c r="K437" s="96"/>
      <c r="L437" s="96" t="s">
        <v>118</v>
      </c>
      <c r="M437" s="96" t="s">
        <v>62</v>
      </c>
      <c r="N437" s="96" t="s">
        <v>897</v>
      </c>
      <c r="O437" s="96" t="s">
        <v>1109</v>
      </c>
      <c r="P437" s="96" t="str">
        <f t="shared" si="15"/>
        <v>Multiple/Unk</v>
      </c>
      <c r="Q437" s="102" t="s">
        <v>898</v>
      </c>
      <c r="R437" s="96"/>
      <c r="S437" s="96" t="s">
        <v>899</v>
      </c>
    </row>
    <row r="438" spans="1:19" x14ac:dyDescent="0.25">
      <c r="A438" s="98" t="s">
        <v>893</v>
      </c>
      <c r="B438" s="98" t="s">
        <v>851</v>
      </c>
      <c r="C438" s="100"/>
      <c r="D438" s="100"/>
      <c r="E438" s="100">
        <v>46.741901473132998</v>
      </c>
      <c r="F438" s="3">
        <v>3.5184737778880888</v>
      </c>
      <c r="G438" s="101"/>
      <c r="H438" s="101"/>
      <c r="I438" s="96" t="s">
        <v>132</v>
      </c>
      <c r="J438" s="96" t="s">
        <v>133</v>
      </c>
      <c r="K438" s="96"/>
      <c r="L438" s="96" t="s">
        <v>118</v>
      </c>
      <c r="M438" s="96" t="s">
        <v>62</v>
      </c>
      <c r="N438" s="96" t="s">
        <v>897</v>
      </c>
      <c r="O438" s="96" t="s">
        <v>1109</v>
      </c>
      <c r="P438" s="96" t="str">
        <f t="shared" si="15"/>
        <v>Multiple/Unk</v>
      </c>
      <c r="Q438" s="102" t="s">
        <v>898</v>
      </c>
      <c r="R438" s="96"/>
      <c r="S438" s="96" t="s">
        <v>899</v>
      </c>
    </row>
    <row r="439" spans="1:19" x14ac:dyDescent="0.25">
      <c r="A439" s="98" t="s">
        <v>901</v>
      </c>
      <c r="B439" s="98" t="s">
        <v>851</v>
      </c>
      <c r="C439" s="100"/>
      <c r="D439" s="100"/>
      <c r="E439" s="100">
        <v>223.26616162682163</v>
      </c>
      <c r="F439" s="1"/>
      <c r="G439" s="101"/>
      <c r="H439" s="101"/>
      <c r="I439" s="96" t="s">
        <v>140</v>
      </c>
      <c r="J439" s="96" t="s">
        <v>133</v>
      </c>
      <c r="K439" s="96"/>
      <c r="L439" s="96" t="s">
        <v>575</v>
      </c>
      <c r="M439" s="96" t="s">
        <v>62</v>
      </c>
      <c r="N439" s="96" t="s">
        <v>136</v>
      </c>
      <c r="O439" s="96" t="s">
        <v>1109</v>
      </c>
      <c r="P439" s="96" t="str">
        <f t="shared" si="15"/>
        <v>Multiple/Unk</v>
      </c>
      <c r="Q439" s="102" t="s">
        <v>905</v>
      </c>
      <c r="R439" s="96" t="s">
        <v>240</v>
      </c>
      <c r="S439" s="96" t="s">
        <v>141</v>
      </c>
    </row>
    <row r="440" spans="1:19" x14ac:dyDescent="0.25">
      <c r="A440" s="98" t="s">
        <v>901</v>
      </c>
      <c r="B440" s="98" t="s">
        <v>851</v>
      </c>
      <c r="C440" s="100"/>
      <c r="D440" s="100"/>
      <c r="E440" s="100">
        <v>152.05553161284945</v>
      </c>
      <c r="F440" s="1"/>
      <c r="G440" s="101"/>
      <c r="H440" s="101"/>
      <c r="I440" s="96" t="s">
        <v>132</v>
      </c>
      <c r="J440" s="96" t="s">
        <v>133</v>
      </c>
      <c r="K440" s="96"/>
      <c r="L440" s="96" t="s">
        <v>575</v>
      </c>
      <c r="M440" s="96" t="s">
        <v>62</v>
      </c>
      <c r="N440" s="96" t="s">
        <v>136</v>
      </c>
      <c r="O440" s="96" t="s">
        <v>1109</v>
      </c>
      <c r="P440" s="96" t="str">
        <f t="shared" si="15"/>
        <v>Multiple/Unk</v>
      </c>
      <c r="Q440" s="102" t="s">
        <v>905</v>
      </c>
      <c r="R440" s="96" t="s">
        <v>240</v>
      </c>
      <c r="S440" s="96" t="s">
        <v>899</v>
      </c>
    </row>
    <row r="441" spans="1:19" x14ac:dyDescent="0.25">
      <c r="A441" s="98" t="s">
        <v>901</v>
      </c>
      <c r="B441" s="98" t="s">
        <v>851</v>
      </c>
      <c r="C441" s="100"/>
      <c r="D441" s="100"/>
      <c r="E441" s="100">
        <v>141.76812133615036</v>
      </c>
      <c r="F441" s="1"/>
      <c r="G441" s="101"/>
      <c r="H441" s="101"/>
      <c r="I441" s="96" t="s">
        <v>140</v>
      </c>
      <c r="J441" s="96" t="s">
        <v>133</v>
      </c>
      <c r="K441" s="96"/>
      <c r="L441" s="96" t="s">
        <v>575</v>
      </c>
      <c r="M441" s="96" t="s">
        <v>62</v>
      </c>
      <c r="N441" s="96" t="s">
        <v>389</v>
      </c>
      <c r="O441" s="96" t="s">
        <v>1109</v>
      </c>
      <c r="P441" s="96" t="str">
        <f t="shared" si="15"/>
        <v>Multiple/Unk</v>
      </c>
      <c r="Q441" s="102">
        <v>1998</v>
      </c>
      <c r="R441" s="96" t="s">
        <v>908</v>
      </c>
      <c r="S441" s="96" t="s">
        <v>909</v>
      </c>
    </row>
    <row r="442" spans="1:19" x14ac:dyDescent="0.25">
      <c r="A442" s="98" t="s">
        <v>901</v>
      </c>
      <c r="B442" s="98" t="s">
        <v>851</v>
      </c>
      <c r="C442" s="100"/>
      <c r="D442" s="100"/>
      <c r="E442" s="100">
        <v>77.751970610201369</v>
      </c>
      <c r="F442" s="1"/>
      <c r="G442" s="101"/>
      <c r="H442" s="101"/>
      <c r="I442" s="96" t="s">
        <v>132</v>
      </c>
      <c r="J442" s="96" t="s">
        <v>133</v>
      </c>
      <c r="K442" s="96"/>
      <c r="L442" s="96" t="s">
        <v>575</v>
      </c>
      <c r="M442" s="96" t="s">
        <v>62</v>
      </c>
      <c r="N442" s="96" t="s">
        <v>389</v>
      </c>
      <c r="O442" s="96" t="s">
        <v>1109</v>
      </c>
      <c r="P442" s="96" t="str">
        <f t="shared" si="15"/>
        <v>Multiple/Unk</v>
      </c>
      <c r="Q442" s="102">
        <v>1998</v>
      </c>
      <c r="R442" s="96" t="s">
        <v>908</v>
      </c>
      <c r="S442" s="96" t="s">
        <v>909</v>
      </c>
    </row>
    <row r="443" spans="1:19" x14ac:dyDescent="0.25">
      <c r="A443" s="98" t="s">
        <v>911</v>
      </c>
      <c r="B443" s="98" t="s">
        <v>851</v>
      </c>
      <c r="C443" s="100"/>
      <c r="D443" s="100"/>
      <c r="E443" s="100">
        <v>121.50907199447985</v>
      </c>
      <c r="F443" s="3">
        <v>11.490164631846419</v>
      </c>
      <c r="G443" s="101"/>
      <c r="H443" s="101"/>
      <c r="I443" s="96" t="s">
        <v>140</v>
      </c>
      <c r="J443" s="96" t="s">
        <v>133</v>
      </c>
      <c r="K443" s="96"/>
      <c r="L443" s="96" t="s">
        <v>1318</v>
      </c>
      <c r="M443" s="96" t="s">
        <v>62</v>
      </c>
      <c r="N443" s="96" t="s">
        <v>389</v>
      </c>
      <c r="O443" s="96" t="s">
        <v>1109</v>
      </c>
      <c r="P443" s="96" t="str">
        <f t="shared" si="15"/>
        <v>Multiple/Unk</v>
      </c>
      <c r="Q443" s="102">
        <v>1998</v>
      </c>
      <c r="R443" s="96" t="s">
        <v>915</v>
      </c>
      <c r="S443" s="96" t="s">
        <v>916</v>
      </c>
    </row>
    <row r="444" spans="1:19" x14ac:dyDescent="0.25">
      <c r="F444" s="100"/>
      <c r="H444" s="101"/>
    </row>
    <row r="445" spans="1:19" x14ac:dyDescent="0.25">
      <c r="F445" s="100"/>
      <c r="H445" s="10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24455-FEBC-5742-8180-4A4B62D2B2D8}">
  <dimension ref="A1:BV174"/>
  <sheetViews>
    <sheetView workbookViewId="0">
      <pane ySplit="5" topLeftCell="A6" activePane="bottomLeft" state="frozen"/>
      <selection activeCell="B166" sqref="B166"/>
      <selection pane="bottomLeft" activeCell="R36" sqref="R36"/>
    </sheetView>
  </sheetViews>
  <sheetFormatPr defaultColWidth="8.875" defaultRowHeight="15" x14ac:dyDescent="0.25"/>
  <cols>
    <col min="1" max="1" width="20.125" style="7" customWidth="1"/>
    <col min="2" max="2" width="39.625" style="25" customWidth="1"/>
    <col min="3" max="3" width="8.875" style="91"/>
    <col min="4" max="5" width="8.875" style="25"/>
    <col min="6" max="6" width="9.875" style="25" customWidth="1"/>
    <col min="7" max="7" width="8.875" style="27"/>
    <col min="8" max="8" width="10" style="28" bestFit="1" customWidth="1"/>
    <col min="9" max="9" width="9" style="25" bestFit="1" customWidth="1"/>
    <col min="10" max="10" width="8.875" style="25"/>
    <col min="11" max="11" width="12.375" style="25" customWidth="1"/>
    <col min="12" max="12" width="13.375" style="28" customWidth="1"/>
    <col min="13" max="13" width="8.875" style="25"/>
    <col min="14" max="14" width="11.875" style="25" customWidth="1"/>
    <col min="15" max="16" width="8.875" style="25"/>
    <col min="17" max="17" width="13.375" style="25" customWidth="1"/>
    <col min="18" max="18" width="8.875" style="25"/>
    <col min="19" max="19" width="6.125" style="25" customWidth="1"/>
    <col min="20" max="20" width="12.5" style="25" bestFit="1" customWidth="1"/>
    <col min="21" max="21" width="18.5" style="25" bestFit="1" customWidth="1"/>
    <col min="22" max="22" width="10.5" style="25" bestFit="1" customWidth="1"/>
    <col min="23" max="16384" width="8.875" style="25"/>
  </cols>
  <sheetData>
    <row r="1" spans="1:27" ht="23.25" x14ac:dyDescent="0.35">
      <c r="A1" s="6" t="s">
        <v>917</v>
      </c>
      <c r="C1" s="26"/>
    </row>
    <row r="2" spans="1:27" x14ac:dyDescent="0.25">
      <c r="A2" s="7" t="s">
        <v>918</v>
      </c>
      <c r="C2" s="26"/>
    </row>
    <row r="3" spans="1:27" x14ac:dyDescent="0.25">
      <c r="C3" s="26"/>
    </row>
    <row r="4" spans="1:27" x14ac:dyDescent="0.25">
      <c r="C4" s="158" t="s">
        <v>919</v>
      </c>
      <c r="D4" s="159"/>
      <c r="E4" s="159"/>
      <c r="F4" s="160"/>
      <c r="G4" s="8"/>
      <c r="H4" s="9"/>
      <c r="I4" s="159" t="s">
        <v>920</v>
      </c>
      <c r="J4" s="159"/>
      <c r="K4" s="159"/>
      <c r="L4" s="159"/>
    </row>
    <row r="5" spans="1:27" x14ac:dyDescent="0.25">
      <c r="A5" s="10" t="s">
        <v>921</v>
      </c>
      <c r="B5" s="10" t="s">
        <v>922</v>
      </c>
      <c r="C5" s="11" t="s">
        <v>6</v>
      </c>
      <c r="D5" s="12" t="s">
        <v>7</v>
      </c>
      <c r="E5" s="12" t="s">
        <v>8</v>
      </c>
      <c r="F5" s="12" t="s">
        <v>9</v>
      </c>
      <c r="G5" s="13" t="s">
        <v>923</v>
      </c>
      <c r="H5" s="14" t="s">
        <v>924</v>
      </c>
      <c r="I5" s="12" t="s">
        <v>6</v>
      </c>
      <c r="J5" s="12" t="s">
        <v>7</v>
      </c>
      <c r="K5" s="12" t="s">
        <v>8</v>
      </c>
      <c r="L5" s="14" t="s">
        <v>9</v>
      </c>
      <c r="M5" s="15" t="s">
        <v>10</v>
      </c>
      <c r="N5" s="12" t="s">
        <v>925</v>
      </c>
      <c r="O5" s="12" t="s">
        <v>926</v>
      </c>
    </row>
    <row r="6" spans="1:27" x14ac:dyDescent="0.25">
      <c r="A6" s="7" t="s">
        <v>927</v>
      </c>
      <c r="B6" s="28" t="s">
        <v>928</v>
      </c>
      <c r="C6" s="29">
        <v>446</v>
      </c>
      <c r="D6" s="30">
        <v>82</v>
      </c>
      <c r="E6" s="31"/>
      <c r="F6" s="30" t="s">
        <v>929</v>
      </c>
      <c r="G6" s="32" t="s">
        <v>930</v>
      </c>
      <c r="H6" s="33">
        <f>IF(G6="ha",C6*10000,IF(G6="km2",C6*1000000,C6))</f>
        <v>4460000</v>
      </c>
      <c r="I6" s="34">
        <f>(1/2.45)*SQRT(H6/PI())</f>
        <v>486.32479079903339</v>
      </c>
      <c r="J6" s="34"/>
      <c r="K6" s="34"/>
      <c r="L6" s="35" t="str">
        <f>IF(F6&lt;&gt;"",ROUND((IF(G6="km2",0.01,100)/2.45)*SQRT(LEFT(F6,FIND("-",F6)-1)/PI()),2)&amp;"-"&amp;ROUND((IF(G6="km2",0.01,100)/2.45)*SQRT(RIGHT(F6,LEN(F6)-FIND("-",F6))/PI()),2),"")</f>
        <v>254.35-747.26</v>
      </c>
      <c r="M6" s="36"/>
      <c r="N6" s="36"/>
      <c r="O6" s="36"/>
      <c r="P6" s="36"/>
      <c r="AA6" s="37"/>
    </row>
    <row r="7" spans="1:27" x14ac:dyDescent="0.25">
      <c r="A7" s="16"/>
      <c r="B7" s="28" t="s">
        <v>928</v>
      </c>
      <c r="C7" s="29">
        <v>117</v>
      </c>
      <c r="D7" s="38">
        <v>40</v>
      </c>
      <c r="E7" s="31"/>
      <c r="F7" s="38" t="s">
        <v>931</v>
      </c>
      <c r="G7" s="32" t="s">
        <v>930</v>
      </c>
      <c r="H7" s="33">
        <f t="shared" ref="H7:H20" si="0">IF(G7="ha",C7*10000,IF(G7="km2",C7*1000000,C7))</f>
        <v>1170000</v>
      </c>
      <c r="I7" s="34">
        <f>(1/2.45)*SQRT(H7/PI())</f>
        <v>249.08748643642159</v>
      </c>
      <c r="J7" s="34"/>
      <c r="K7" s="34"/>
      <c r="L7" s="35" t="str">
        <f t="shared" ref="L7:L78" si="1">IF(F7&lt;&gt;"",ROUND((IF(G7="km2",0.01,100)/2.45)*SQRT(LEFT(F7,FIND("-",F7)-1)/PI()),2)&amp;"-"&amp;ROUND((IF(G7="km2",0.01,100)/2.45)*SQRT(RIGHT(F7,LEN(F7)-FIND("-",F7))/PI()),2),"")</f>
        <v>100.38-381.18</v>
      </c>
      <c r="M7" s="36"/>
      <c r="N7" s="36"/>
      <c r="O7" s="36"/>
      <c r="P7" s="36"/>
      <c r="AA7" s="37"/>
    </row>
    <row r="8" spans="1:27" x14ac:dyDescent="0.25">
      <c r="A8" s="16"/>
      <c r="B8" s="28" t="s">
        <v>932</v>
      </c>
      <c r="C8" s="29"/>
      <c r="D8" s="38"/>
      <c r="E8" s="31"/>
      <c r="F8" s="38"/>
      <c r="G8" s="32" t="s">
        <v>930</v>
      </c>
      <c r="H8" s="33">
        <f t="shared" si="0"/>
        <v>0</v>
      </c>
      <c r="I8" s="34">
        <f>AVERAGE('[1]Tables summaries'!F5:F9)</f>
        <v>861.84538505239618</v>
      </c>
      <c r="J8" s="34">
        <f>STDEV('[1]Tables summaries'!F5:F9)/SQRT(COUNT('[1]Tables summaries'!F5:F9))</f>
        <v>302.86917079614017</v>
      </c>
      <c r="K8" s="34"/>
      <c r="L8" s="35" t="str">
        <f>ROUND(MIN('[1]Tables summaries'!F5:F9),0)&amp;"-"&amp;ROUND(MAX('[1]Tables summaries'!F5:F9),0)</f>
        <v>206-1892</v>
      </c>
      <c r="M8" s="36" t="s">
        <v>140</v>
      </c>
      <c r="N8" s="36"/>
      <c r="O8" s="36" t="s">
        <v>933</v>
      </c>
      <c r="P8" s="36"/>
      <c r="AA8" s="37"/>
    </row>
    <row r="9" spans="1:27" x14ac:dyDescent="0.25">
      <c r="A9" s="16"/>
      <c r="B9" s="28" t="s">
        <v>932</v>
      </c>
      <c r="C9" s="29"/>
      <c r="D9" s="38"/>
      <c r="E9" s="31"/>
      <c r="F9" s="38"/>
      <c r="G9" s="32" t="s">
        <v>930</v>
      </c>
      <c r="H9" s="33">
        <f t="shared" si="0"/>
        <v>0</v>
      </c>
      <c r="I9" s="34">
        <f>AVERAGE('[1]Tables summaries'!F10:F12)</f>
        <v>301.54299787397656</v>
      </c>
      <c r="J9" s="34">
        <f>STDEV('[1]Tables summaries'!F10:F12)/SQRT(COUNT('[1]Tables summaries'!F10:F12))</f>
        <v>70.099819291262378</v>
      </c>
      <c r="K9" s="34"/>
      <c r="L9" s="35" t="str">
        <f>ROUND(MIN('[1]Tables summaries'!F10:F12),0)&amp;"-"&amp;ROUND(MAX('[1]Tables summaries'!F10:F12),0)</f>
        <v>164-396</v>
      </c>
      <c r="M9" s="36" t="s">
        <v>132</v>
      </c>
      <c r="N9" s="36"/>
      <c r="O9" s="36" t="s">
        <v>933</v>
      </c>
      <c r="P9" s="36"/>
      <c r="AA9" s="37"/>
    </row>
    <row r="10" spans="1:27" x14ac:dyDescent="0.25">
      <c r="A10" s="16"/>
      <c r="B10" s="28" t="s">
        <v>932</v>
      </c>
      <c r="C10" s="29"/>
      <c r="D10" s="38"/>
      <c r="E10" s="31"/>
      <c r="F10" s="38"/>
      <c r="G10" s="32" t="s">
        <v>930</v>
      </c>
      <c r="H10" s="33">
        <f t="shared" si="0"/>
        <v>0</v>
      </c>
      <c r="I10" s="34">
        <f>AVERAGE('[1]Tables summaries'!F13:F22)</f>
        <v>553.4268622383787</v>
      </c>
      <c r="J10" s="34">
        <f>STDEV('[1]Tables summaries'!F13:F22)/SQRT(COUNT('[1]Tables summaries'!F13:F22))</f>
        <v>132.78295595642666</v>
      </c>
      <c r="K10" s="34"/>
      <c r="L10" s="35" t="str">
        <f>ROUND(MIN('[1]Tables summaries'!F13:F22),0)&amp;"-"&amp;ROUND(MAX('[1]Tables summaries'!F13:F22),0)</f>
        <v>92-1569</v>
      </c>
      <c r="M10" s="36" t="s">
        <v>140</v>
      </c>
      <c r="N10" s="36"/>
      <c r="O10" s="36" t="s">
        <v>934</v>
      </c>
      <c r="P10" s="36"/>
      <c r="AA10" s="37"/>
    </row>
    <row r="11" spans="1:27" x14ac:dyDescent="0.25">
      <c r="A11" s="16"/>
      <c r="B11" s="28" t="s">
        <v>932</v>
      </c>
      <c r="C11" s="29"/>
      <c r="D11" s="38"/>
      <c r="E11" s="31"/>
      <c r="F11" s="38"/>
      <c r="G11" s="32" t="s">
        <v>930</v>
      </c>
      <c r="H11" s="33">
        <f t="shared" si="0"/>
        <v>0</v>
      </c>
      <c r="I11" s="34">
        <f>AVERAGE('[1]Tables summaries'!F23)</f>
        <v>379.09113159919076</v>
      </c>
      <c r="J11" s="34"/>
      <c r="K11" s="34"/>
      <c r="L11" s="35" t="str">
        <f t="shared" si="1"/>
        <v/>
      </c>
      <c r="M11" s="36" t="s">
        <v>132</v>
      </c>
      <c r="N11" s="36"/>
      <c r="O11" s="36" t="s">
        <v>934</v>
      </c>
      <c r="P11" s="36"/>
      <c r="AA11" s="37"/>
    </row>
    <row r="12" spans="1:27" x14ac:dyDescent="0.25">
      <c r="A12" s="16"/>
      <c r="B12" s="28" t="s">
        <v>935</v>
      </c>
      <c r="C12" s="29">
        <v>275</v>
      </c>
      <c r="D12" s="38"/>
      <c r="E12" s="31"/>
      <c r="F12" s="38" t="s">
        <v>936</v>
      </c>
      <c r="G12" s="39" t="s">
        <v>930</v>
      </c>
      <c r="H12" s="33">
        <f t="shared" si="0"/>
        <v>2750000</v>
      </c>
      <c r="I12" s="34">
        <f>(1/2.45)*SQRT(H12/PI())</f>
        <v>381.87860392954639</v>
      </c>
      <c r="J12" s="34"/>
      <c r="K12" s="34"/>
      <c r="L12" s="35" t="str">
        <f t="shared" si="1"/>
        <v>333.71-424.62</v>
      </c>
      <c r="M12" s="36"/>
      <c r="N12" s="36"/>
      <c r="O12" s="36"/>
      <c r="P12" s="36"/>
      <c r="AA12" s="37"/>
    </row>
    <row r="13" spans="1:27" x14ac:dyDescent="0.25">
      <c r="A13" s="16"/>
      <c r="B13" s="28" t="s">
        <v>935</v>
      </c>
      <c r="C13" s="29">
        <v>160</v>
      </c>
      <c r="D13" s="38"/>
      <c r="E13" s="31"/>
      <c r="F13" s="38"/>
      <c r="G13" s="39" t="s">
        <v>930</v>
      </c>
      <c r="H13" s="33">
        <f t="shared" si="0"/>
        <v>1600000</v>
      </c>
      <c r="I13" s="34">
        <f t="shared" ref="I13:I20" si="2">(1/2.45)*SQRT(H13/PI())</f>
        <v>291.28556998412586</v>
      </c>
      <c r="J13" s="34"/>
      <c r="K13" s="34"/>
      <c r="L13" s="35" t="str">
        <f t="shared" si="1"/>
        <v/>
      </c>
      <c r="M13" s="36"/>
      <c r="N13" s="36"/>
      <c r="O13" s="36"/>
      <c r="P13" s="36"/>
      <c r="AA13" s="37"/>
    </row>
    <row r="14" spans="1:27" x14ac:dyDescent="0.25">
      <c r="A14" s="16"/>
      <c r="B14" s="28" t="s">
        <v>937</v>
      </c>
      <c r="C14" s="29">
        <v>48</v>
      </c>
      <c r="D14" s="38">
        <v>8</v>
      </c>
      <c r="E14" s="31"/>
      <c r="F14" s="38" t="s">
        <v>938</v>
      </c>
      <c r="G14" s="39" t="s">
        <v>930</v>
      </c>
      <c r="H14" s="33">
        <f t="shared" si="0"/>
        <v>480000</v>
      </c>
      <c r="I14" s="34">
        <f t="shared" si="2"/>
        <v>159.5436773560555</v>
      </c>
      <c r="J14" s="34"/>
      <c r="K14" s="34"/>
      <c r="L14" s="35" t="str">
        <f t="shared" si="1"/>
        <v>92.11-198.1</v>
      </c>
      <c r="M14" s="36"/>
      <c r="N14" s="36"/>
      <c r="O14" s="36"/>
      <c r="P14" s="36"/>
      <c r="AA14" s="37"/>
    </row>
    <row r="15" spans="1:27" x14ac:dyDescent="0.25">
      <c r="A15" s="16"/>
      <c r="B15" s="28" t="s">
        <v>937</v>
      </c>
      <c r="C15" s="29">
        <v>46</v>
      </c>
      <c r="D15" s="38">
        <v>19</v>
      </c>
      <c r="E15" s="31"/>
      <c r="F15" s="38" t="s">
        <v>939</v>
      </c>
      <c r="G15" s="39" t="s">
        <v>930</v>
      </c>
      <c r="H15" s="33">
        <f t="shared" si="0"/>
        <v>460000</v>
      </c>
      <c r="I15" s="34">
        <f t="shared" si="2"/>
        <v>156.18448688420025</v>
      </c>
      <c r="J15" s="34"/>
      <c r="K15" s="34"/>
      <c r="L15" s="35" t="str">
        <f t="shared" si="1"/>
        <v>79.77-273.44</v>
      </c>
      <c r="M15" s="36"/>
      <c r="N15" s="36"/>
      <c r="O15" s="36"/>
      <c r="P15" s="36"/>
      <c r="AA15" s="37"/>
    </row>
    <row r="16" spans="1:27" x14ac:dyDescent="0.25">
      <c r="A16" s="16"/>
      <c r="B16" s="28" t="s">
        <v>940</v>
      </c>
      <c r="C16" s="29">
        <v>415</v>
      </c>
      <c r="D16" s="38"/>
      <c r="E16" s="31"/>
      <c r="F16" s="38"/>
      <c r="G16" s="39" t="s">
        <v>930</v>
      </c>
      <c r="H16" s="33">
        <f t="shared" si="0"/>
        <v>4150000</v>
      </c>
      <c r="I16" s="34">
        <f t="shared" si="2"/>
        <v>469.11900516823482</v>
      </c>
      <c r="J16" s="34"/>
      <c r="K16" s="34"/>
      <c r="L16" s="35"/>
      <c r="M16" s="36"/>
      <c r="N16" s="36"/>
      <c r="O16" s="36"/>
      <c r="P16" s="36"/>
      <c r="AA16" s="37"/>
    </row>
    <row r="17" spans="1:27" x14ac:dyDescent="0.25">
      <c r="A17" s="16"/>
      <c r="B17" s="28" t="s">
        <v>941</v>
      </c>
      <c r="C17" s="29">
        <v>239</v>
      </c>
      <c r="D17" s="38">
        <v>97</v>
      </c>
      <c r="E17" s="31"/>
      <c r="F17" s="38"/>
      <c r="G17" s="39" t="s">
        <v>930</v>
      </c>
      <c r="H17" s="33">
        <f t="shared" si="0"/>
        <v>2390000</v>
      </c>
      <c r="I17" s="34">
        <f t="shared" si="2"/>
        <v>356.00650190826502</v>
      </c>
      <c r="J17" s="34"/>
      <c r="K17" s="34"/>
      <c r="L17" s="35" t="str">
        <f t="shared" si="1"/>
        <v/>
      </c>
      <c r="M17" s="36"/>
      <c r="N17" s="36"/>
      <c r="O17" s="36"/>
      <c r="P17" s="36"/>
      <c r="AA17" s="37"/>
    </row>
    <row r="18" spans="1:27" x14ac:dyDescent="0.25">
      <c r="A18" s="16"/>
      <c r="B18" s="28" t="s">
        <v>941</v>
      </c>
      <c r="C18" s="29">
        <v>154</v>
      </c>
      <c r="D18" s="38">
        <v>21</v>
      </c>
      <c r="E18" s="31"/>
      <c r="F18" s="38"/>
      <c r="G18" s="39" t="s">
        <v>930</v>
      </c>
      <c r="H18" s="33">
        <f t="shared" si="0"/>
        <v>1540000</v>
      </c>
      <c r="I18" s="34">
        <f t="shared" si="2"/>
        <v>285.77177984878153</v>
      </c>
      <c r="J18" s="34"/>
      <c r="K18" s="34"/>
      <c r="L18" s="35" t="str">
        <f t="shared" si="1"/>
        <v/>
      </c>
      <c r="M18" s="36"/>
      <c r="N18" s="36"/>
      <c r="O18" s="36"/>
      <c r="P18" s="36"/>
      <c r="AA18" s="37"/>
    </row>
    <row r="19" spans="1:27" x14ac:dyDescent="0.25">
      <c r="A19" s="16"/>
      <c r="B19" s="28" t="s">
        <v>941</v>
      </c>
      <c r="C19" s="29">
        <v>134</v>
      </c>
      <c r="D19" s="38">
        <v>85</v>
      </c>
      <c r="E19" s="31"/>
      <c r="F19" s="38"/>
      <c r="G19" s="39" t="s">
        <v>930</v>
      </c>
      <c r="H19" s="33">
        <f t="shared" si="0"/>
        <v>1340000</v>
      </c>
      <c r="I19" s="34">
        <f t="shared" si="2"/>
        <v>266.57006536334552</v>
      </c>
      <c r="J19" s="34"/>
      <c r="K19" s="34"/>
      <c r="L19" s="35" t="str">
        <f t="shared" si="1"/>
        <v/>
      </c>
      <c r="M19" s="36"/>
      <c r="N19" s="36"/>
      <c r="O19" s="36"/>
      <c r="P19" s="36"/>
      <c r="AA19" s="37"/>
    </row>
    <row r="20" spans="1:27" x14ac:dyDescent="0.25">
      <c r="A20" s="16"/>
      <c r="B20" s="28" t="s">
        <v>941</v>
      </c>
      <c r="C20" s="29">
        <v>91</v>
      </c>
      <c r="D20" s="38">
        <v>67</v>
      </c>
      <c r="E20" s="31"/>
      <c r="F20" s="38"/>
      <c r="G20" s="39" t="s">
        <v>930</v>
      </c>
      <c r="H20" s="33">
        <f t="shared" si="0"/>
        <v>910000</v>
      </c>
      <c r="I20" s="34">
        <f t="shared" si="2"/>
        <v>219.6745146029819</v>
      </c>
      <c r="J20" s="34"/>
      <c r="K20" s="34"/>
      <c r="L20" s="35" t="str">
        <f t="shared" si="1"/>
        <v/>
      </c>
      <c r="M20" s="36"/>
      <c r="N20" s="36"/>
      <c r="O20" s="36"/>
      <c r="P20" s="36"/>
      <c r="AA20" s="37"/>
    </row>
    <row r="21" spans="1:27" x14ac:dyDescent="0.25">
      <c r="A21" s="16"/>
      <c r="B21" s="28" t="s">
        <v>942</v>
      </c>
      <c r="C21" s="29"/>
      <c r="D21" s="40"/>
      <c r="E21" s="31"/>
      <c r="F21" s="38"/>
      <c r="G21" s="39" t="s">
        <v>943</v>
      </c>
      <c r="H21" s="33"/>
      <c r="I21" s="34">
        <f>AVERAGE('[1]Tables summaries'!F30:F33)</f>
        <v>272.46324262126512</v>
      </c>
      <c r="J21" s="34">
        <f>STDEV('[1]Tables summaries'!F30:F33)/SQRT(COUNT('[1]Tables summaries'!F30:F33))</f>
        <v>51.50918073105084</v>
      </c>
      <c r="K21" s="34"/>
      <c r="L21" s="41" t="str">
        <f>ROUND(MIN('[1]Tables summaries'!F30:F33), 3)&amp;"-"&amp;ROUND(MAX('[1]Tables summaries'!F30:F33),3)</f>
        <v>162.834-405.452</v>
      </c>
      <c r="M21" s="36" t="s">
        <v>140</v>
      </c>
      <c r="N21" s="36"/>
      <c r="O21" s="36"/>
      <c r="P21" s="36"/>
      <c r="AA21" s="37"/>
    </row>
    <row r="22" spans="1:27" x14ac:dyDescent="0.25">
      <c r="A22" s="16"/>
      <c r="B22" s="28" t="s">
        <v>942</v>
      </c>
      <c r="C22" s="29"/>
      <c r="D22" s="40"/>
      <c r="E22" s="31"/>
      <c r="F22" s="38"/>
      <c r="G22" s="39" t="s">
        <v>943</v>
      </c>
      <c r="H22" s="33"/>
      <c r="I22" s="34">
        <f>AVERAGE('[1]Tables summaries'!F25:F29)</f>
        <v>201.5685184459067</v>
      </c>
      <c r="J22" s="34">
        <f>STDEV('[1]Tables summaries'!F25:F29)/SQRT(COUNT('[1]Tables summaries'!F25:F29))</f>
        <v>31.284804993938906</v>
      </c>
      <c r="K22" s="34"/>
      <c r="L22" s="41" t="str">
        <f>ROUND(MIN('[1]Tables summaries'!F25:F29), 3)&amp;"-"&amp;ROUND(MAX('[1]Tables summaries'!F25:F29),3)</f>
        <v>102.985-300.25</v>
      </c>
      <c r="M22" s="36" t="s">
        <v>132</v>
      </c>
      <c r="N22" s="36"/>
      <c r="O22" s="36"/>
      <c r="P22" s="36"/>
      <c r="AA22" s="37"/>
    </row>
    <row r="23" spans="1:27" x14ac:dyDescent="0.25">
      <c r="A23" s="16"/>
      <c r="B23" s="28" t="s">
        <v>944</v>
      </c>
      <c r="C23" s="29">
        <v>705</v>
      </c>
      <c r="D23" s="38">
        <v>125</v>
      </c>
      <c r="E23" s="31"/>
      <c r="F23" s="38" t="s">
        <v>945</v>
      </c>
      <c r="G23" s="39" t="s">
        <v>930</v>
      </c>
      <c r="H23" s="33">
        <f>IF(G23="ha",C23*10000,IF(G23="km2",C23*1000000,C23))</f>
        <v>7050000</v>
      </c>
      <c r="I23" s="34">
        <f>(1/2.45)*SQRT(H23/PI())</f>
        <v>611.43956525302258</v>
      </c>
      <c r="J23" s="34"/>
      <c r="K23" s="34"/>
      <c r="L23" s="35" t="str">
        <f t="shared" si="1"/>
        <v>509.75-795.05</v>
      </c>
      <c r="M23" s="36"/>
      <c r="N23" s="36"/>
      <c r="O23" s="36"/>
      <c r="P23" s="36"/>
      <c r="AA23" s="37"/>
    </row>
    <row r="24" spans="1:27" x14ac:dyDescent="0.25">
      <c r="A24" s="16"/>
      <c r="B24" s="28" t="s">
        <v>944</v>
      </c>
      <c r="C24" s="29">
        <v>635</v>
      </c>
      <c r="D24" s="38">
        <v>16</v>
      </c>
      <c r="E24" s="31"/>
      <c r="F24" s="38" t="s">
        <v>946</v>
      </c>
      <c r="G24" s="39" t="s">
        <v>930</v>
      </c>
      <c r="H24" s="33">
        <f t="shared" ref="H24:H26" si="3">IF(G24="ha",C24*10000,IF(G24="km2",C24*1000000,C24))</f>
        <v>6350000</v>
      </c>
      <c r="I24" s="34">
        <f t="shared" ref="I24:I26" si="4">(1/2.45)*SQRT(H24/PI())</f>
        <v>580.29100934046699</v>
      </c>
      <c r="J24" s="34"/>
      <c r="K24" s="34"/>
      <c r="L24" s="35" t="str">
        <f t="shared" si="1"/>
        <v>379.79-912.74</v>
      </c>
      <c r="M24" s="36"/>
      <c r="N24" s="36"/>
      <c r="O24" s="36"/>
      <c r="P24" s="36"/>
      <c r="AA24" s="37"/>
    </row>
    <row r="25" spans="1:27" x14ac:dyDescent="0.25">
      <c r="A25" s="16"/>
      <c r="B25" s="28" t="s">
        <v>947</v>
      </c>
      <c r="C25" s="29">
        <v>189</v>
      </c>
      <c r="D25" s="38">
        <v>73</v>
      </c>
      <c r="E25" s="31"/>
      <c r="F25" s="38" t="s">
        <v>948</v>
      </c>
      <c r="G25" s="39" t="s">
        <v>930</v>
      </c>
      <c r="H25" s="33">
        <f t="shared" si="3"/>
        <v>1890000</v>
      </c>
      <c r="I25" s="34">
        <f t="shared" si="4"/>
        <v>316.58467015263739</v>
      </c>
      <c r="J25" s="34"/>
      <c r="K25" s="34"/>
      <c r="L25" s="35" t="str">
        <f t="shared" si="1"/>
        <v>149.24-627.28</v>
      </c>
      <c r="M25" s="36"/>
      <c r="N25" s="36"/>
      <c r="O25" s="36"/>
      <c r="P25" s="36"/>
      <c r="AA25" s="37"/>
    </row>
    <row r="26" spans="1:27" x14ac:dyDescent="0.25">
      <c r="A26" s="16"/>
      <c r="B26" s="28" t="s">
        <v>947</v>
      </c>
      <c r="C26" s="29">
        <v>249</v>
      </c>
      <c r="D26" s="38">
        <v>58</v>
      </c>
      <c r="E26" s="31"/>
      <c r="F26" s="38" t="s">
        <v>949</v>
      </c>
      <c r="G26" s="39" t="s">
        <v>930</v>
      </c>
      <c r="H26" s="33">
        <f t="shared" si="3"/>
        <v>2490000</v>
      </c>
      <c r="I26" s="34">
        <f t="shared" si="4"/>
        <v>363.37801888119293</v>
      </c>
      <c r="J26" s="34"/>
      <c r="K26" s="34"/>
      <c r="L26" s="35" t="str">
        <f t="shared" si="1"/>
        <v>204.68-667.42</v>
      </c>
      <c r="M26" s="36"/>
      <c r="N26" s="36"/>
      <c r="O26" s="36"/>
      <c r="P26" s="36"/>
      <c r="AA26" s="37"/>
    </row>
    <row r="27" spans="1:27" x14ac:dyDescent="0.25">
      <c r="A27" s="16"/>
      <c r="B27" s="28" t="s">
        <v>950</v>
      </c>
      <c r="C27" s="29"/>
      <c r="D27" s="40"/>
      <c r="E27" s="31"/>
      <c r="F27" s="38"/>
      <c r="G27" s="39" t="s">
        <v>943</v>
      </c>
      <c r="H27" s="33"/>
      <c r="I27" s="34">
        <f>AVERAGE('[1]Tables summaries'!F36:F37)</f>
        <v>317.31108518549252</v>
      </c>
      <c r="J27" s="34">
        <f>STDEV('[1]Tables summaries'!F36:F37)/SQRT(COUNT('[1]Tables summaries'!F36:F37))</f>
        <v>8.3560824891463863</v>
      </c>
      <c r="K27" s="34"/>
      <c r="L27" s="35" t="str">
        <f>ROUND(MIN('[1]Tables summaries'!F36:F37),3)&amp;"-"&amp;ROUND(MAX('[1]Tables summaries'!F36:F37),3)</f>
        <v>308.955-325.667</v>
      </c>
      <c r="M27" s="36" t="s">
        <v>140</v>
      </c>
      <c r="N27" s="36"/>
      <c r="O27" s="36"/>
      <c r="P27" s="36"/>
      <c r="AA27" s="37"/>
    </row>
    <row r="28" spans="1:27" x14ac:dyDescent="0.25">
      <c r="A28" s="16"/>
      <c r="B28" s="28" t="s">
        <v>950</v>
      </c>
      <c r="C28" s="29"/>
      <c r="D28" s="40"/>
      <c r="E28" s="31"/>
      <c r="F28" s="38"/>
      <c r="G28" s="39" t="s">
        <v>943</v>
      </c>
      <c r="H28" s="33"/>
      <c r="I28" s="34">
        <f>AVERAGE('[1]Tables summaries'!F34:F35)</f>
        <v>220.06459254436879</v>
      </c>
      <c r="J28" s="34">
        <f>STDEV('[1]Tables summaries'!F34:F35)/SQRT(COUNT('[1]Tables summaries'!F34:F35))</f>
        <v>57.231008707049369</v>
      </c>
      <c r="K28" s="34"/>
      <c r="L28" s="35" t="str">
        <f>ROUND(MIN('[1]Tables summaries'!F34:F35),3)&amp;"-"&amp;ROUND(MAX('[1]Tables summaries'!F34:F35),3)</f>
        <v>162.834-277.296</v>
      </c>
      <c r="M28" s="36" t="s">
        <v>132</v>
      </c>
      <c r="N28" s="36"/>
      <c r="O28" s="36"/>
      <c r="P28" s="36"/>
      <c r="AA28" s="37"/>
    </row>
    <row r="29" spans="1:27" x14ac:dyDescent="0.25">
      <c r="A29" s="16"/>
      <c r="B29" s="28" t="s">
        <v>951</v>
      </c>
      <c r="C29" s="29">
        <v>207</v>
      </c>
      <c r="D29" s="38">
        <v>37</v>
      </c>
      <c r="E29" s="31"/>
      <c r="F29" s="38" t="s">
        <v>952</v>
      </c>
      <c r="G29" s="39" t="s">
        <v>930</v>
      </c>
      <c r="H29" s="33">
        <f>IF(G29="ha",C29*10000,IF(G29="km2",C29*1000000,C29))</f>
        <v>2070000</v>
      </c>
      <c r="I29" s="34">
        <f>(1/2.45)*SQRT(H29/PI())</f>
        <v>331.3173293758781</v>
      </c>
      <c r="J29" s="34"/>
      <c r="K29" s="34"/>
      <c r="L29" s="35" t="str">
        <f t="shared" si="1"/>
        <v>218.46-435.71</v>
      </c>
      <c r="M29" s="36"/>
      <c r="N29" s="36"/>
      <c r="O29" s="36"/>
      <c r="P29" s="36"/>
      <c r="AA29" s="42"/>
    </row>
    <row r="30" spans="1:27" x14ac:dyDescent="0.25">
      <c r="A30" s="16"/>
      <c r="B30" s="28" t="s">
        <v>951</v>
      </c>
      <c r="C30" s="29">
        <v>148</v>
      </c>
      <c r="D30" s="38">
        <v>36</v>
      </c>
      <c r="E30" s="31"/>
      <c r="F30" s="38" t="s">
        <v>953</v>
      </c>
      <c r="G30" s="39" t="s">
        <v>930</v>
      </c>
      <c r="H30" s="33">
        <f t="shared" ref="H30:H32" si="5">IF(G30="ha",C30*10000,IF(G30="km2",C30*1000000,C30))</f>
        <v>1480000</v>
      </c>
      <c r="I30" s="34">
        <f t="shared" ref="I30:I32" si="6">(1/2.45)*SQRT(H30/PI())</f>
        <v>280.14949051337538</v>
      </c>
      <c r="J30" s="34"/>
      <c r="K30" s="34"/>
      <c r="L30" s="35" t="str">
        <f t="shared" si="1"/>
        <v>199.43-314.06</v>
      </c>
      <c r="M30" s="36"/>
      <c r="N30" s="36"/>
      <c r="O30" s="36"/>
      <c r="P30" s="36"/>
      <c r="AA30" s="42"/>
    </row>
    <row r="31" spans="1:27" x14ac:dyDescent="0.25">
      <c r="A31" s="16"/>
      <c r="B31" s="28" t="s">
        <v>954</v>
      </c>
      <c r="C31" s="29">
        <v>2083</v>
      </c>
      <c r="D31" s="38">
        <v>915</v>
      </c>
      <c r="E31" s="31"/>
      <c r="F31" s="38" t="s">
        <v>955</v>
      </c>
      <c r="G31" s="39" t="s">
        <v>930</v>
      </c>
      <c r="H31" s="33">
        <f t="shared" si="5"/>
        <v>20830000</v>
      </c>
      <c r="I31" s="34">
        <f t="shared" si="6"/>
        <v>1051.002173743813</v>
      </c>
      <c r="J31" s="34"/>
      <c r="K31" s="34"/>
      <c r="L31" s="35" t="str">
        <f t="shared" si="1"/>
        <v>801.04-1326.27</v>
      </c>
      <c r="M31" s="36"/>
      <c r="N31" s="36"/>
      <c r="O31" s="36"/>
      <c r="P31" s="36"/>
      <c r="AA31" s="37"/>
    </row>
    <row r="32" spans="1:27" x14ac:dyDescent="0.25">
      <c r="A32" s="16"/>
      <c r="B32" s="28" t="s">
        <v>954</v>
      </c>
      <c r="C32" s="29">
        <v>1109</v>
      </c>
      <c r="D32" s="38">
        <v>92</v>
      </c>
      <c r="E32" s="31"/>
      <c r="F32" s="38" t="s">
        <v>956</v>
      </c>
      <c r="G32" s="39" t="s">
        <v>930</v>
      </c>
      <c r="H32" s="33">
        <f t="shared" si="5"/>
        <v>11090000</v>
      </c>
      <c r="I32" s="34">
        <f t="shared" si="6"/>
        <v>766.87530423222813</v>
      </c>
      <c r="J32" s="34"/>
      <c r="K32" s="34"/>
      <c r="L32" s="35" t="str">
        <f t="shared" si="1"/>
        <v>739.42-801.04</v>
      </c>
      <c r="M32" s="36"/>
      <c r="N32" s="36"/>
      <c r="O32" s="36"/>
      <c r="P32" s="36"/>
      <c r="AA32" s="37"/>
    </row>
    <row r="33" spans="1:74" x14ac:dyDescent="0.25">
      <c r="A33" s="16"/>
      <c r="B33" s="28" t="s">
        <v>957</v>
      </c>
      <c r="C33" s="29"/>
      <c r="D33" s="38"/>
      <c r="E33" s="31"/>
      <c r="F33" s="38"/>
      <c r="G33" s="39" t="s">
        <v>930</v>
      </c>
      <c r="H33" s="33"/>
      <c r="I33" s="34">
        <f>AVERAGE('[1]Tables summaries'!F42:F45)</f>
        <v>610.0290815810522</v>
      </c>
      <c r="J33" s="34">
        <f>STDEV('[1]Tables summaries'!F42:F45)/SQRT(COUNT('[1]Tables summaries'!F42:F45))</f>
        <v>192.39134001172124</v>
      </c>
      <c r="K33" s="34"/>
      <c r="L33" s="35" t="str">
        <f>ROUND(MIN('[1]Tables summaries'!F42:F45),0)&amp;"-"&amp;ROUND(MAX('[1]Tables summaries'!F42:F45),0)</f>
        <v>307-1148</v>
      </c>
      <c r="M33" s="36" t="s">
        <v>140</v>
      </c>
      <c r="N33" s="36"/>
      <c r="O33" s="36" t="s">
        <v>958</v>
      </c>
      <c r="P33" s="36"/>
      <c r="AA33" s="37"/>
    </row>
    <row r="34" spans="1:74" x14ac:dyDescent="0.25">
      <c r="A34" s="16"/>
      <c r="B34" s="28" t="s">
        <v>957</v>
      </c>
      <c r="C34" s="29"/>
      <c r="D34" s="38"/>
      <c r="E34" s="38"/>
      <c r="F34" s="38"/>
      <c r="G34" s="39" t="s">
        <v>930</v>
      </c>
      <c r="H34" s="33"/>
      <c r="I34" s="34">
        <f>AVERAGE('[1]Tables summaries'!F41)</f>
        <v>923.08116780119201</v>
      </c>
      <c r="J34" s="34"/>
      <c r="K34" s="34"/>
      <c r="L34" s="35"/>
      <c r="M34" s="36" t="s">
        <v>132</v>
      </c>
      <c r="N34" s="36"/>
      <c r="O34" s="36" t="s">
        <v>959</v>
      </c>
      <c r="P34" s="36"/>
      <c r="AA34" s="37"/>
    </row>
    <row r="35" spans="1:74" x14ac:dyDescent="0.25">
      <c r="A35" s="16"/>
      <c r="B35" s="44" t="s">
        <v>1215</v>
      </c>
      <c r="C35" s="40">
        <v>12.75</v>
      </c>
      <c r="D35" s="40">
        <v>2.63</v>
      </c>
      <c r="E35" s="38"/>
      <c r="F35" s="45"/>
      <c r="G35" s="46" t="s">
        <v>943</v>
      </c>
      <c r="H35" s="33">
        <f>IF(G35="ha",C35*10000,IF(G35="km2",C35*1000000,C35))</f>
        <v>12750000</v>
      </c>
      <c r="I35" s="34">
        <f>(1/2.45)*SQRT(H35/PI())</f>
        <v>822.26929204810165</v>
      </c>
      <c r="J35" s="34"/>
      <c r="K35" s="34"/>
      <c r="L35" s="35" t="str">
        <f>IF(F35&lt;&gt;"",ROUND((IF(G35="km2",0.01,100)/2.45)*SQRT(LEFT(F35,FIND("-",F35)-1)/PI()),2)&amp;"-"&amp;ROUND((IF(G35="km2",0.01,100)/2.45)*SQRT(RIGHT(F35,LEN(F35)-FIND("-",F35))/PI()),2),"")</f>
        <v/>
      </c>
      <c r="M35" s="36" t="s">
        <v>140</v>
      </c>
      <c r="N35" s="36" t="s">
        <v>1216</v>
      </c>
      <c r="O35" s="36"/>
      <c r="P35" s="36"/>
      <c r="AA35" s="37"/>
    </row>
    <row r="36" spans="1:74" x14ac:dyDescent="0.25">
      <c r="A36" s="16"/>
      <c r="B36" s="44" t="s">
        <v>1215</v>
      </c>
      <c r="C36" s="40">
        <v>4.49</v>
      </c>
      <c r="D36" s="40">
        <v>0.72</v>
      </c>
      <c r="E36" s="38"/>
      <c r="F36" s="45"/>
      <c r="G36" s="46" t="s">
        <v>943</v>
      </c>
      <c r="H36" s="33">
        <f>IF(G36="ha",C36*10000,IF(G36="km2",C36*1000000,C36))</f>
        <v>4490000</v>
      </c>
      <c r="I36" s="34">
        <f>(1/2.45)*SQRT(H36/PI())</f>
        <v>487.95767101997887</v>
      </c>
      <c r="J36" s="34"/>
      <c r="K36" s="34"/>
      <c r="L36" s="35" t="str">
        <f>IF(F36&lt;&gt;"",ROUND((IF(G36="km2",0.01,100)/2.45)*SQRT(LEFT(F36,FIND("-",F36)-1)/PI()),2)&amp;"-"&amp;ROUND((IF(G36="km2",0.01,100)/2.45)*SQRT(RIGHT(F36,LEN(F36)-FIND("-",F36))/PI()),2),"")</f>
        <v/>
      </c>
      <c r="M36" s="36" t="s">
        <v>132</v>
      </c>
      <c r="N36" s="36" t="s">
        <v>1216</v>
      </c>
      <c r="O36" s="36"/>
      <c r="P36" s="36"/>
      <c r="AA36" s="37"/>
    </row>
    <row r="37" spans="1:74" x14ac:dyDescent="0.25">
      <c r="A37" s="16"/>
      <c r="B37" s="28" t="s">
        <v>960</v>
      </c>
      <c r="C37" s="43">
        <v>371.3</v>
      </c>
      <c r="D37" s="40">
        <v>59.2</v>
      </c>
      <c r="E37" s="38"/>
      <c r="F37" s="38"/>
      <c r="G37" s="39" t="s">
        <v>930</v>
      </c>
      <c r="H37" s="33">
        <f>IF(G37="ha",C37*10000,IF(G37="km2",C37*1000000,C37))</f>
        <v>3713000</v>
      </c>
      <c r="I37" s="34">
        <f>(1/2.45)*SQRT(H37/PI())</f>
        <v>443.73271996092137</v>
      </c>
      <c r="J37" s="34"/>
      <c r="K37" s="34"/>
      <c r="L37" s="35" t="str">
        <f t="shared" si="1"/>
        <v/>
      </c>
      <c r="M37" s="36" t="s">
        <v>132</v>
      </c>
      <c r="N37" s="36" t="s">
        <v>64</v>
      </c>
      <c r="O37" s="36" t="s">
        <v>958</v>
      </c>
      <c r="P37" s="36"/>
      <c r="AA37" s="37"/>
    </row>
    <row r="38" spans="1:74" x14ac:dyDescent="0.25">
      <c r="A38" s="16"/>
      <c r="B38" s="28" t="s">
        <v>960</v>
      </c>
      <c r="C38" s="43">
        <v>489.7</v>
      </c>
      <c r="D38" s="40">
        <v>210.1</v>
      </c>
      <c r="E38" s="38"/>
      <c r="F38" s="38"/>
      <c r="G38" s="39" t="s">
        <v>930</v>
      </c>
      <c r="H38" s="33">
        <f t="shared" ref="H38:H101" si="7">IF(G38="ha",C38*10000,IF(G38="km2",C38*1000000,C38))</f>
        <v>4897000</v>
      </c>
      <c r="I38" s="34">
        <f t="shared" ref="I38:I101" si="8">(1/2.45)*SQRT(H38/PI())</f>
        <v>509.59367773927545</v>
      </c>
      <c r="J38" s="34"/>
      <c r="K38" s="34"/>
      <c r="L38" s="35" t="str">
        <f t="shared" si="1"/>
        <v/>
      </c>
      <c r="M38" s="36" t="s">
        <v>140</v>
      </c>
      <c r="N38" s="36" t="s">
        <v>64</v>
      </c>
      <c r="O38" s="36" t="s">
        <v>961</v>
      </c>
      <c r="P38" s="36"/>
      <c r="AA38" s="37"/>
    </row>
    <row r="39" spans="1:74" x14ac:dyDescent="0.25">
      <c r="A39" s="16"/>
      <c r="B39" s="28" t="s">
        <v>960</v>
      </c>
      <c r="C39" s="43">
        <v>120.8</v>
      </c>
      <c r="D39" s="40">
        <v>7.3</v>
      </c>
      <c r="E39" s="38"/>
      <c r="F39" s="38"/>
      <c r="G39" s="39" t="s">
        <v>930</v>
      </c>
      <c r="H39" s="33">
        <f t="shared" si="7"/>
        <v>1208000</v>
      </c>
      <c r="I39" s="34">
        <f t="shared" si="8"/>
        <v>253.10017557705822</v>
      </c>
      <c r="J39" s="34"/>
      <c r="K39" s="34"/>
      <c r="L39" s="35" t="str">
        <f t="shared" si="1"/>
        <v/>
      </c>
      <c r="M39" s="36" t="s">
        <v>132</v>
      </c>
      <c r="N39" s="36" t="s">
        <v>54</v>
      </c>
      <c r="O39" s="36" t="s">
        <v>962</v>
      </c>
      <c r="P39" s="36"/>
      <c r="AA39" s="37"/>
    </row>
    <row r="40" spans="1:74" x14ac:dyDescent="0.25">
      <c r="A40" s="16"/>
      <c r="B40" s="28" t="s">
        <v>960</v>
      </c>
      <c r="C40" s="43">
        <v>1209.0999999999999</v>
      </c>
      <c r="D40" s="40">
        <v>260.7</v>
      </c>
      <c r="E40" s="38"/>
      <c r="F40" s="38"/>
      <c r="G40" s="39" t="s">
        <v>930</v>
      </c>
      <c r="H40" s="33">
        <f t="shared" si="7"/>
        <v>12091000</v>
      </c>
      <c r="I40" s="34">
        <f t="shared" si="8"/>
        <v>800.73735634347281</v>
      </c>
      <c r="J40" s="34"/>
      <c r="K40" s="34"/>
      <c r="L40" s="35" t="str">
        <f t="shared" si="1"/>
        <v/>
      </c>
      <c r="M40" s="36" t="s">
        <v>140</v>
      </c>
      <c r="N40" s="36" t="s">
        <v>54</v>
      </c>
      <c r="O40" s="36" t="s">
        <v>958</v>
      </c>
      <c r="P40" s="36"/>
      <c r="AA40" s="37"/>
    </row>
    <row r="41" spans="1:74" x14ac:dyDescent="0.25">
      <c r="A41" s="16"/>
      <c r="B41" s="28" t="s">
        <v>960</v>
      </c>
      <c r="C41" s="43">
        <v>305</v>
      </c>
      <c r="D41" s="40">
        <v>76.900000000000006</v>
      </c>
      <c r="E41" s="38"/>
      <c r="F41" s="38"/>
      <c r="G41" s="39" t="s">
        <v>930</v>
      </c>
      <c r="H41" s="33">
        <f t="shared" si="7"/>
        <v>3050000</v>
      </c>
      <c r="I41" s="34">
        <f t="shared" si="8"/>
        <v>402.16928494647942</v>
      </c>
      <c r="J41" s="34"/>
      <c r="K41" s="34"/>
      <c r="L41" s="35" t="str">
        <f t="shared" si="1"/>
        <v/>
      </c>
      <c r="M41" s="36" t="s">
        <v>132</v>
      </c>
      <c r="N41" s="36" t="s">
        <v>49</v>
      </c>
      <c r="O41" s="36" t="s">
        <v>962</v>
      </c>
      <c r="P41" s="36"/>
      <c r="AA41" s="37"/>
    </row>
    <row r="42" spans="1:74" x14ac:dyDescent="0.25">
      <c r="A42" s="16"/>
      <c r="B42" s="28" t="s">
        <v>960</v>
      </c>
      <c r="C42" s="43">
        <v>877.7</v>
      </c>
      <c r="D42" s="40">
        <v>231.5</v>
      </c>
      <c r="E42" s="38"/>
      <c r="F42" s="38"/>
      <c r="G42" s="39" t="s">
        <v>930</v>
      </c>
      <c r="H42" s="33">
        <f t="shared" si="7"/>
        <v>8777000</v>
      </c>
      <c r="I42" s="34">
        <f t="shared" si="8"/>
        <v>682.23190950600508</v>
      </c>
      <c r="J42" s="34"/>
      <c r="K42" s="34"/>
      <c r="L42" s="35" t="str">
        <f t="shared" si="1"/>
        <v/>
      </c>
      <c r="M42" s="36" t="s">
        <v>140</v>
      </c>
      <c r="N42" s="36" t="s">
        <v>49</v>
      </c>
      <c r="O42" s="36" t="s">
        <v>958</v>
      </c>
      <c r="P42" s="36"/>
      <c r="AA42" s="37"/>
    </row>
    <row r="43" spans="1:74" x14ac:dyDescent="0.25">
      <c r="A43" s="16"/>
      <c r="B43" s="44" t="s">
        <v>960</v>
      </c>
      <c r="C43" s="40">
        <v>245.7</v>
      </c>
      <c r="D43" s="40">
        <v>67.5</v>
      </c>
      <c r="E43" s="38"/>
      <c r="F43" s="45"/>
      <c r="G43" s="46" t="s">
        <v>930</v>
      </c>
      <c r="H43" s="33">
        <f t="shared" si="7"/>
        <v>2457000</v>
      </c>
      <c r="I43" s="34">
        <f t="shared" si="8"/>
        <v>360.96206087115365</v>
      </c>
      <c r="J43" s="34"/>
      <c r="K43" s="34"/>
      <c r="L43" s="35" t="str">
        <f t="shared" si="1"/>
        <v/>
      </c>
      <c r="M43" s="36" t="s">
        <v>132</v>
      </c>
      <c r="N43" s="36" t="s">
        <v>52</v>
      </c>
      <c r="O43" s="36" t="s">
        <v>961</v>
      </c>
      <c r="P43" s="36"/>
      <c r="AA43" s="37"/>
    </row>
    <row r="44" spans="1:74" s="47" customFormat="1" x14ac:dyDescent="0.25">
      <c r="A44" s="16"/>
      <c r="B44" s="44" t="s">
        <v>960</v>
      </c>
      <c r="C44" s="40">
        <v>821.2</v>
      </c>
      <c r="D44" s="40">
        <v>316.89999999999998</v>
      </c>
      <c r="E44" s="38"/>
      <c r="F44" s="45"/>
      <c r="G44" s="46" t="s">
        <v>930</v>
      </c>
      <c r="H44" s="33">
        <f t="shared" si="7"/>
        <v>8212000</v>
      </c>
      <c r="I44" s="34">
        <f t="shared" si="8"/>
        <v>659.90808559951347</v>
      </c>
      <c r="J44" s="34"/>
      <c r="K44" s="34"/>
      <c r="L44" s="35" t="str">
        <f t="shared" si="1"/>
        <v/>
      </c>
      <c r="M44" s="36" t="s">
        <v>140</v>
      </c>
      <c r="N44" s="36" t="s">
        <v>52</v>
      </c>
      <c r="O44" s="36" t="s">
        <v>963</v>
      </c>
      <c r="P44" s="36"/>
      <c r="Q44" s="25"/>
      <c r="R44" s="25"/>
      <c r="S44" s="25"/>
      <c r="T44" s="25"/>
      <c r="U44" s="25"/>
      <c r="V44" s="25"/>
      <c r="W44" s="25"/>
      <c r="X44" s="25"/>
      <c r="Y44" s="25"/>
      <c r="Z44" s="25"/>
      <c r="AA44" s="37"/>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row>
    <row r="45" spans="1:74" x14ac:dyDescent="0.25">
      <c r="A45" s="16"/>
      <c r="B45" s="44" t="s">
        <v>964</v>
      </c>
      <c r="C45" s="38">
        <v>516</v>
      </c>
      <c r="D45" s="38">
        <v>79.8</v>
      </c>
      <c r="E45" s="38"/>
      <c r="F45" s="45" t="s">
        <v>965</v>
      </c>
      <c r="G45" s="46" t="s">
        <v>930</v>
      </c>
      <c r="H45" s="33">
        <f t="shared" si="7"/>
        <v>5160000</v>
      </c>
      <c r="I45" s="34">
        <f t="shared" si="8"/>
        <v>523.09892810170345</v>
      </c>
      <c r="J45" s="34"/>
      <c r="K45" s="34"/>
      <c r="L45" s="35" t="str">
        <f t="shared" si="1"/>
        <v>455.93-657.01</v>
      </c>
      <c r="M45" s="36" t="s">
        <v>140</v>
      </c>
      <c r="N45" s="36"/>
      <c r="O45" s="36"/>
      <c r="P45" s="36"/>
      <c r="AA45" s="37"/>
    </row>
    <row r="46" spans="1:74" s="47" customFormat="1" x14ac:dyDescent="0.25">
      <c r="A46" s="17"/>
      <c r="B46" s="48" t="s">
        <v>964</v>
      </c>
      <c r="C46" s="49">
        <v>239.7</v>
      </c>
      <c r="D46" s="49">
        <v>47</v>
      </c>
      <c r="E46" s="49"/>
      <c r="F46" s="50" t="s">
        <v>966</v>
      </c>
      <c r="G46" s="51" t="s">
        <v>930</v>
      </c>
      <c r="H46" s="52">
        <f t="shared" si="7"/>
        <v>2397000</v>
      </c>
      <c r="I46" s="53">
        <f t="shared" si="8"/>
        <v>356.52746915954987</v>
      </c>
      <c r="J46" s="54"/>
      <c r="K46" s="54"/>
      <c r="L46" s="55" t="str">
        <f t="shared" si="1"/>
        <v>311.52-420.22</v>
      </c>
      <c r="M46" s="56" t="s">
        <v>132</v>
      </c>
      <c r="N46" s="56"/>
      <c r="O46" s="56"/>
      <c r="P46" s="56"/>
      <c r="AA46" s="57"/>
    </row>
    <row r="47" spans="1:74" x14ac:dyDescent="0.25">
      <c r="A47" s="16" t="s">
        <v>967</v>
      </c>
      <c r="B47" s="28" t="s">
        <v>944</v>
      </c>
      <c r="C47" s="29">
        <v>288</v>
      </c>
      <c r="D47" s="38"/>
      <c r="E47" s="31"/>
      <c r="F47" s="38" t="s">
        <v>968</v>
      </c>
      <c r="G47" s="39" t="s">
        <v>930</v>
      </c>
      <c r="H47" s="33">
        <f t="shared" si="7"/>
        <v>2880000</v>
      </c>
      <c r="I47" s="34">
        <f t="shared" si="8"/>
        <v>390.80060120956665</v>
      </c>
      <c r="J47" s="58"/>
      <c r="K47" s="58"/>
      <c r="L47" s="35" t="str">
        <f t="shared" si="1"/>
        <v>317.42-444.15</v>
      </c>
      <c r="M47" s="36"/>
      <c r="N47" s="36"/>
      <c r="O47" s="36"/>
      <c r="P47" s="36"/>
      <c r="AA47" s="37"/>
    </row>
    <row r="48" spans="1:74" x14ac:dyDescent="0.25">
      <c r="A48" s="16"/>
      <c r="B48" s="28" t="s">
        <v>944</v>
      </c>
      <c r="C48" s="29">
        <v>111</v>
      </c>
      <c r="D48" s="38"/>
      <c r="E48" s="31"/>
      <c r="F48" s="38" t="s">
        <v>969</v>
      </c>
      <c r="G48" s="39" t="s">
        <v>930</v>
      </c>
      <c r="H48" s="33">
        <f t="shared" si="7"/>
        <v>1110000</v>
      </c>
      <c r="I48" s="34">
        <f t="shared" si="8"/>
        <v>242.61657564185069</v>
      </c>
      <c r="J48" s="58"/>
      <c r="K48" s="58"/>
      <c r="L48" s="35" t="str">
        <f t="shared" si="1"/>
        <v>152.75-345.42</v>
      </c>
      <c r="M48" s="36"/>
      <c r="N48" s="36"/>
      <c r="O48" s="36"/>
      <c r="P48" s="36"/>
      <c r="AA48" s="37"/>
    </row>
    <row r="49" spans="1:27" x14ac:dyDescent="0.25">
      <c r="A49" s="16"/>
      <c r="B49" s="28" t="s">
        <v>970</v>
      </c>
      <c r="C49" s="29">
        <v>86</v>
      </c>
      <c r="D49" s="38"/>
      <c r="E49" s="31"/>
      <c r="F49" s="38" t="s">
        <v>971</v>
      </c>
      <c r="G49" s="39" t="s">
        <v>930</v>
      </c>
      <c r="H49" s="33">
        <f t="shared" si="7"/>
        <v>860000</v>
      </c>
      <c r="I49" s="34">
        <f t="shared" si="8"/>
        <v>213.55424314099966</v>
      </c>
      <c r="J49" s="58"/>
      <c r="K49" s="58"/>
      <c r="L49" s="35" t="str">
        <f t="shared" si="1"/>
        <v>143.81-263.57</v>
      </c>
      <c r="M49" s="36"/>
      <c r="N49" s="36"/>
      <c r="O49" s="36"/>
      <c r="P49" s="36"/>
      <c r="AA49" s="37"/>
    </row>
    <row r="50" spans="1:27" x14ac:dyDescent="0.25">
      <c r="A50" s="16"/>
      <c r="B50" s="28" t="s">
        <v>970</v>
      </c>
      <c r="C50" s="29">
        <v>45</v>
      </c>
      <c r="D50" s="38"/>
      <c r="E50" s="31"/>
      <c r="F50" s="38" t="s">
        <v>972</v>
      </c>
      <c r="G50" s="39" t="s">
        <v>930</v>
      </c>
      <c r="H50" s="33">
        <f t="shared" si="7"/>
        <v>450000</v>
      </c>
      <c r="I50" s="34">
        <f t="shared" si="8"/>
        <v>154.47750134817306</v>
      </c>
      <c r="J50" s="58"/>
      <c r="K50" s="58"/>
      <c r="L50" s="35" t="str">
        <f t="shared" si="1"/>
        <v>97.7-217.25</v>
      </c>
      <c r="M50" s="36"/>
      <c r="N50" s="36"/>
      <c r="O50" s="36"/>
      <c r="P50" s="36"/>
      <c r="AA50" s="37"/>
    </row>
    <row r="51" spans="1:27" x14ac:dyDescent="0.25">
      <c r="A51" s="16"/>
      <c r="B51" s="28" t="s">
        <v>973</v>
      </c>
      <c r="C51" s="29">
        <v>102</v>
      </c>
      <c r="D51" s="38"/>
      <c r="E51" s="31"/>
      <c r="F51" s="38" t="s">
        <v>974</v>
      </c>
      <c r="G51" s="39" t="s">
        <v>930</v>
      </c>
      <c r="H51" s="33">
        <f t="shared" si="7"/>
        <v>1020000</v>
      </c>
      <c r="I51" s="34">
        <f t="shared" si="8"/>
        <v>232.57287694746972</v>
      </c>
      <c r="J51" s="58"/>
      <c r="K51" s="58"/>
      <c r="L51" s="35" t="str">
        <f t="shared" si="1"/>
        <v>100.38-409.36</v>
      </c>
      <c r="M51" s="36"/>
      <c r="N51" s="36"/>
      <c r="O51" s="36"/>
      <c r="P51" s="36"/>
      <c r="AA51" s="37"/>
    </row>
    <row r="52" spans="1:27" x14ac:dyDescent="0.25">
      <c r="A52" s="16"/>
      <c r="B52" s="28" t="s">
        <v>973</v>
      </c>
      <c r="C52" s="29">
        <v>76</v>
      </c>
      <c r="D52" s="38"/>
      <c r="E52" s="31"/>
      <c r="F52" s="38" t="s">
        <v>975</v>
      </c>
      <c r="G52" s="39" t="s">
        <v>930</v>
      </c>
      <c r="H52" s="33">
        <f t="shared" si="7"/>
        <v>760000</v>
      </c>
      <c r="I52" s="34">
        <f t="shared" si="8"/>
        <v>200.75472487207895</v>
      </c>
      <c r="J52" s="58"/>
      <c r="K52" s="58"/>
      <c r="L52" s="35" t="str">
        <f t="shared" si="1"/>
        <v>92.11-356.75</v>
      </c>
      <c r="M52" s="36"/>
      <c r="N52" s="36"/>
      <c r="O52" s="36"/>
      <c r="P52" s="36"/>
      <c r="AA52" s="37"/>
    </row>
    <row r="53" spans="1:27" ht="12.75" customHeight="1" x14ac:dyDescent="0.25">
      <c r="A53" s="16"/>
      <c r="B53" s="28" t="s">
        <v>951</v>
      </c>
      <c r="C53" s="29">
        <v>163</v>
      </c>
      <c r="D53" s="38"/>
      <c r="E53" s="31"/>
      <c r="F53" s="38" t="s">
        <v>976</v>
      </c>
      <c r="G53" s="39" t="s">
        <v>930</v>
      </c>
      <c r="H53" s="33">
        <f t="shared" si="7"/>
        <v>1630000</v>
      </c>
      <c r="I53" s="34">
        <f t="shared" si="8"/>
        <v>294.00369018516653</v>
      </c>
      <c r="J53" s="58"/>
      <c r="K53" s="58"/>
      <c r="L53" s="35" t="str">
        <f t="shared" si="1"/>
        <v>224.45-341.56</v>
      </c>
      <c r="M53" s="36"/>
      <c r="N53" s="36"/>
      <c r="O53" s="36"/>
      <c r="P53" s="36"/>
      <c r="AA53" s="42"/>
    </row>
    <row r="54" spans="1:27" x14ac:dyDescent="0.25">
      <c r="A54" s="16"/>
      <c r="B54" s="28" t="s">
        <v>951</v>
      </c>
      <c r="C54" s="29">
        <v>135</v>
      </c>
      <c r="D54" s="38"/>
      <c r="E54" s="31"/>
      <c r="F54" s="38" t="s">
        <v>977</v>
      </c>
      <c r="G54" s="39" t="s">
        <v>930</v>
      </c>
      <c r="H54" s="33">
        <f t="shared" si="7"/>
        <v>1350000</v>
      </c>
      <c r="I54" s="34">
        <f t="shared" si="8"/>
        <v>267.56288096132545</v>
      </c>
      <c r="J54" s="58"/>
      <c r="K54" s="58"/>
      <c r="L54" s="35" t="str">
        <f t="shared" si="1"/>
        <v>196.75-330.52</v>
      </c>
      <c r="M54" s="36"/>
      <c r="N54" s="36"/>
      <c r="O54" s="36"/>
      <c r="P54" s="36"/>
      <c r="AA54" s="42"/>
    </row>
    <row r="55" spans="1:27" x14ac:dyDescent="0.25">
      <c r="A55" s="16"/>
      <c r="B55" s="28" t="s">
        <v>978</v>
      </c>
      <c r="C55" s="59">
        <v>194</v>
      </c>
      <c r="D55" s="60"/>
      <c r="E55" s="61"/>
      <c r="F55" s="60" t="s">
        <v>979</v>
      </c>
      <c r="G55" s="39" t="s">
        <v>930</v>
      </c>
      <c r="H55" s="33">
        <f t="shared" si="7"/>
        <v>1940000</v>
      </c>
      <c r="I55" s="34">
        <f t="shared" si="8"/>
        <v>320.74496251412074</v>
      </c>
      <c r="J55" s="58"/>
      <c r="K55" s="58"/>
      <c r="L55" s="35" t="str">
        <f t="shared" si="1"/>
        <v>178.38-411.94</v>
      </c>
      <c r="M55" s="36"/>
      <c r="N55" s="36"/>
      <c r="O55" s="36"/>
      <c r="P55" s="36"/>
      <c r="AA55" s="37"/>
    </row>
    <row r="56" spans="1:27" x14ac:dyDescent="0.25">
      <c r="A56" s="16"/>
      <c r="B56" s="28" t="s">
        <v>978</v>
      </c>
      <c r="C56" s="59">
        <v>99</v>
      </c>
      <c r="D56" s="60"/>
      <c r="E56" s="61"/>
      <c r="F56" s="60" t="s">
        <v>980</v>
      </c>
      <c r="G56" s="39" t="s">
        <v>930</v>
      </c>
      <c r="H56" s="33">
        <f t="shared" si="7"/>
        <v>990000</v>
      </c>
      <c r="I56" s="34">
        <f t="shared" si="8"/>
        <v>229.12716235772783</v>
      </c>
      <c r="J56" s="58"/>
      <c r="K56" s="58"/>
      <c r="L56" s="35" t="str">
        <f t="shared" si="1"/>
        <v>162.83-282.04</v>
      </c>
      <c r="M56" s="36"/>
      <c r="N56" s="36"/>
      <c r="O56" s="36"/>
      <c r="P56" s="36"/>
      <c r="AA56" s="37"/>
    </row>
    <row r="57" spans="1:27" x14ac:dyDescent="0.25">
      <c r="A57" s="16"/>
      <c r="B57" s="28" t="s">
        <v>981</v>
      </c>
      <c r="C57" s="29">
        <v>139</v>
      </c>
      <c r="D57" s="38"/>
      <c r="E57" s="31"/>
      <c r="F57" s="38" t="s">
        <v>982</v>
      </c>
      <c r="G57" s="39" t="s">
        <v>930</v>
      </c>
      <c r="H57" s="33">
        <f t="shared" si="7"/>
        <v>1390000</v>
      </c>
      <c r="I57" s="34">
        <f t="shared" si="8"/>
        <v>271.49784041562623</v>
      </c>
      <c r="J57" s="58"/>
      <c r="K57" s="58"/>
      <c r="L57" s="35" t="str">
        <f t="shared" si="1"/>
        <v>32.57-341.56</v>
      </c>
      <c r="M57" s="36"/>
      <c r="N57" s="36"/>
      <c r="O57" s="36"/>
      <c r="P57" s="36"/>
      <c r="AA57" s="37"/>
    </row>
    <row r="58" spans="1:27" x14ac:dyDescent="0.25">
      <c r="A58" s="16"/>
      <c r="B58" s="28" t="s">
        <v>981</v>
      </c>
      <c r="C58" s="29">
        <v>151</v>
      </c>
      <c r="D58" s="38"/>
      <c r="E58" s="31"/>
      <c r="F58" s="38" t="s">
        <v>983</v>
      </c>
      <c r="G58" s="39" t="s">
        <v>930</v>
      </c>
      <c r="H58" s="33">
        <f t="shared" si="7"/>
        <v>1510000</v>
      </c>
      <c r="I58" s="34">
        <f t="shared" si="8"/>
        <v>282.97459885371711</v>
      </c>
      <c r="J58" s="58"/>
      <c r="K58" s="58"/>
      <c r="L58" s="35" t="str">
        <f t="shared" si="1"/>
        <v>181.32-408.06</v>
      </c>
      <c r="M58" s="36"/>
      <c r="N58" s="36"/>
      <c r="O58" s="36"/>
      <c r="P58" s="36"/>
      <c r="AA58" s="37"/>
    </row>
    <row r="59" spans="1:27" x14ac:dyDescent="0.25">
      <c r="A59" s="16"/>
      <c r="B59" s="28" t="s">
        <v>981</v>
      </c>
      <c r="C59" s="62">
        <v>80.5</v>
      </c>
      <c r="D59" s="38"/>
      <c r="E59" s="31"/>
      <c r="F59" s="38"/>
      <c r="G59" s="39" t="s">
        <v>930</v>
      </c>
      <c r="H59" s="33">
        <f t="shared" si="7"/>
        <v>805000</v>
      </c>
      <c r="I59" s="34">
        <f t="shared" si="8"/>
        <v>206.61265547091153</v>
      </c>
      <c r="J59" s="58"/>
      <c r="K59" s="58"/>
      <c r="L59" s="35" t="str">
        <f t="shared" si="1"/>
        <v/>
      </c>
      <c r="M59" s="36"/>
      <c r="N59" s="36"/>
      <c r="O59" s="36"/>
      <c r="P59" s="36"/>
      <c r="AA59" s="37"/>
    </row>
    <row r="60" spans="1:27" x14ac:dyDescent="0.25">
      <c r="A60" s="16"/>
      <c r="B60" s="28" t="s">
        <v>981</v>
      </c>
      <c r="C60" s="29">
        <v>128</v>
      </c>
      <c r="D60" s="38"/>
      <c r="E60" s="31"/>
      <c r="F60" s="38" t="s">
        <v>984</v>
      </c>
      <c r="G60" s="39" t="s">
        <v>930</v>
      </c>
      <c r="H60" s="33">
        <f t="shared" si="7"/>
        <v>1280000</v>
      </c>
      <c r="I60" s="34">
        <f t="shared" si="8"/>
        <v>260.5337341397111</v>
      </c>
      <c r="J60" s="58"/>
      <c r="K60" s="58"/>
      <c r="L60" s="35" t="str">
        <f t="shared" si="1"/>
        <v>121.85-374.87</v>
      </c>
      <c r="M60" s="36"/>
      <c r="N60" s="36"/>
      <c r="O60" s="36"/>
      <c r="P60" s="36"/>
      <c r="AA60" s="37"/>
    </row>
    <row r="61" spans="1:27" x14ac:dyDescent="0.25">
      <c r="A61" s="16"/>
      <c r="B61" s="28" t="s">
        <v>985</v>
      </c>
      <c r="C61" s="62">
        <v>7.6</v>
      </c>
      <c r="D61" s="38"/>
      <c r="E61" s="31"/>
      <c r="F61" s="38"/>
      <c r="G61" s="39" t="s">
        <v>943</v>
      </c>
      <c r="H61" s="33">
        <f t="shared" si="7"/>
        <v>7600000</v>
      </c>
      <c r="I61" s="34">
        <f t="shared" si="8"/>
        <v>634.84218163622461</v>
      </c>
      <c r="J61" s="58"/>
      <c r="K61" s="58"/>
      <c r="L61" s="35" t="str">
        <f t="shared" si="1"/>
        <v/>
      </c>
      <c r="M61" s="36"/>
      <c r="N61" s="36"/>
      <c r="O61" s="36"/>
      <c r="P61" s="36"/>
      <c r="AA61" s="37"/>
    </row>
    <row r="62" spans="1:27" x14ac:dyDescent="0.25">
      <c r="A62" s="16"/>
      <c r="B62" s="28" t="s">
        <v>985</v>
      </c>
      <c r="C62" s="62">
        <v>2.2999999999999998</v>
      </c>
      <c r="D62" s="63">
        <v>1.1000000000000001</v>
      </c>
      <c r="E62" s="31"/>
      <c r="F62" s="38"/>
      <c r="G62" s="39" t="s">
        <v>943</v>
      </c>
      <c r="H62" s="33">
        <f t="shared" si="7"/>
        <v>2300000</v>
      </c>
      <c r="I62" s="34">
        <f t="shared" si="8"/>
        <v>349.23912970399607</v>
      </c>
      <c r="J62" s="58"/>
      <c r="K62" s="58"/>
      <c r="L62" s="35" t="str">
        <f t="shared" si="1"/>
        <v/>
      </c>
      <c r="M62" s="36"/>
      <c r="N62" s="36"/>
      <c r="O62" s="36"/>
      <c r="P62" s="36"/>
      <c r="AA62" s="37"/>
    </row>
    <row r="63" spans="1:27" x14ac:dyDescent="0.25">
      <c r="A63" s="16"/>
      <c r="B63" s="28" t="s">
        <v>986</v>
      </c>
      <c r="C63" s="29">
        <v>107</v>
      </c>
      <c r="D63" s="38"/>
      <c r="E63" s="31"/>
      <c r="F63" s="38"/>
      <c r="G63" s="39" t="s">
        <v>930</v>
      </c>
      <c r="H63" s="33">
        <f t="shared" si="7"/>
        <v>1070000</v>
      </c>
      <c r="I63" s="34">
        <f t="shared" si="8"/>
        <v>238.20499720650997</v>
      </c>
      <c r="J63" s="58"/>
      <c r="K63" s="58"/>
      <c r="L63" s="35" t="str">
        <f t="shared" si="1"/>
        <v/>
      </c>
      <c r="M63" s="36"/>
      <c r="N63" s="36"/>
      <c r="O63" s="36"/>
      <c r="P63" s="36"/>
      <c r="AA63" s="37"/>
    </row>
    <row r="64" spans="1:27" x14ac:dyDescent="0.25">
      <c r="A64" s="16"/>
      <c r="B64" s="28" t="s">
        <v>987</v>
      </c>
      <c r="C64" s="29">
        <v>178</v>
      </c>
      <c r="D64" s="38"/>
      <c r="E64" s="38" t="s">
        <v>988</v>
      </c>
      <c r="F64" s="38"/>
      <c r="G64" s="39" t="s">
        <v>930</v>
      </c>
      <c r="H64" s="33">
        <f t="shared" si="7"/>
        <v>1780000</v>
      </c>
      <c r="I64" s="34">
        <f t="shared" si="8"/>
        <v>307.23379151728574</v>
      </c>
      <c r="J64" s="58"/>
      <c r="K64" s="34" t="str">
        <f>IF(E64&lt;&gt;"",ROUND((IF(G64="km2",0.01,100)/2.45)*SQRT(LEFT(E64,FIND("-",E64)-1)/PI()),2)&amp;"-"&amp;ROUND((IF(G64="km2",0.01,100)/2.45)*SQRT(RIGHT(E64,LEN(E64)-FIND("-",E64))/PI()),2),"")</f>
        <v>182.78-394.85</v>
      </c>
      <c r="L64" s="35" t="str">
        <f t="shared" si="1"/>
        <v/>
      </c>
      <c r="M64" s="36" t="s">
        <v>140</v>
      </c>
      <c r="N64" s="36"/>
      <c r="O64" s="36"/>
      <c r="P64" s="36"/>
      <c r="AA64" s="37"/>
    </row>
    <row r="65" spans="1:38" s="47" customFormat="1" x14ac:dyDescent="0.25">
      <c r="A65" s="16"/>
      <c r="B65" s="28" t="s">
        <v>987</v>
      </c>
      <c r="C65" s="29">
        <v>52</v>
      </c>
      <c r="D65" s="38"/>
      <c r="E65" s="38" t="s">
        <v>989</v>
      </c>
      <c r="F65" s="38"/>
      <c r="G65" s="39" t="s">
        <v>930</v>
      </c>
      <c r="H65" s="33">
        <f t="shared" si="7"/>
        <v>520000</v>
      </c>
      <c r="I65" s="34">
        <f t="shared" si="8"/>
        <v>166.05832429094772</v>
      </c>
      <c r="J65" s="58"/>
      <c r="K65" s="34" t="str">
        <f>IF(E65&lt;&gt;"",ROUND((IF(G65="km2",0.01,100)/2.45)*SQRT(LEFT(E65,FIND("-",E65)-1)/PI()),2)&amp;"-"&amp;ROUND((IF(G65="km2",0.01,100)/2.45)*SQRT(RIGHT(E65,LEN(E65)-FIND("-",E65))/PI()),2),"")</f>
        <v>83.03-219.67</v>
      </c>
      <c r="L65" s="35" t="str">
        <f t="shared" si="1"/>
        <v/>
      </c>
      <c r="M65" s="36" t="s">
        <v>132</v>
      </c>
      <c r="N65" s="36"/>
      <c r="O65" s="36"/>
      <c r="P65" s="36"/>
      <c r="Y65" s="25"/>
      <c r="Z65" s="25"/>
      <c r="AA65" s="37"/>
      <c r="AB65" s="25"/>
      <c r="AC65" s="25"/>
      <c r="AD65" s="25"/>
      <c r="AE65" s="25"/>
      <c r="AF65" s="25"/>
      <c r="AG65" s="25"/>
      <c r="AH65" s="25"/>
      <c r="AI65" s="25"/>
      <c r="AJ65" s="25"/>
      <c r="AK65" s="25"/>
      <c r="AL65" s="25"/>
    </row>
    <row r="66" spans="1:38" x14ac:dyDescent="0.25">
      <c r="A66" s="17"/>
      <c r="B66" s="64" t="s">
        <v>990</v>
      </c>
      <c r="C66" s="65">
        <v>53.04</v>
      </c>
      <c r="D66" s="49"/>
      <c r="E66" s="66"/>
      <c r="F66" s="49" t="s">
        <v>991</v>
      </c>
      <c r="G66" s="67" t="s">
        <v>930</v>
      </c>
      <c r="H66" s="52">
        <f t="shared" si="7"/>
        <v>530400</v>
      </c>
      <c r="I66" s="54">
        <f t="shared" si="8"/>
        <v>167.71068662325578</v>
      </c>
      <c r="J66" s="68"/>
      <c r="K66" s="68"/>
      <c r="L66" s="55" t="str">
        <f t="shared" si="1"/>
        <v>73.22-228.19</v>
      </c>
      <c r="M66" s="56" t="s">
        <v>132</v>
      </c>
      <c r="N66" s="36"/>
      <c r="O66" s="36"/>
      <c r="P66" s="36"/>
      <c r="AA66" s="37"/>
    </row>
    <row r="67" spans="1:38" x14ac:dyDescent="0.25">
      <c r="A67" s="7" t="s">
        <v>992</v>
      </c>
      <c r="B67" s="28" t="s">
        <v>993</v>
      </c>
      <c r="C67" s="29"/>
      <c r="D67" s="30"/>
      <c r="E67" s="31"/>
      <c r="F67" s="30"/>
      <c r="G67" s="32" t="s">
        <v>930</v>
      </c>
      <c r="H67" s="33"/>
      <c r="I67" s="34">
        <f>AVERAGE('[1]Tables summaries'!F52:F58)</f>
        <v>283.97777159329655</v>
      </c>
      <c r="J67" s="34">
        <f>STDEV('[1]Tables summaries'!F52:F58)/SQRT(COUNT('[1]Tables summaries'!F52:F58))</f>
        <v>45.155468167217656</v>
      </c>
      <c r="K67" s="69"/>
      <c r="L67" s="35" t="str">
        <f>ROUND(MIN('[1]Tables summaries'!F52:F58),0)&amp;"-"&amp;ROUND(MAX('[1]Tables summaries'!F52:F58),0)</f>
        <v>124-442</v>
      </c>
      <c r="M67" s="36" t="s">
        <v>140</v>
      </c>
      <c r="N67" s="36"/>
      <c r="O67" s="36"/>
      <c r="P67" s="36"/>
      <c r="AA67" s="37"/>
    </row>
    <row r="68" spans="1:38" x14ac:dyDescent="0.25">
      <c r="B68" s="28" t="s">
        <v>993</v>
      </c>
      <c r="C68" s="29"/>
      <c r="D68" s="30"/>
      <c r="E68" s="31"/>
      <c r="F68" s="30"/>
      <c r="G68" s="32" t="s">
        <v>930</v>
      </c>
      <c r="H68" s="33"/>
      <c r="I68" s="34">
        <f>AVERAGE('[1]Tables summaries'!F46:F51)</f>
        <v>227.49650801710945</v>
      </c>
      <c r="J68" s="34">
        <f>STDEV('[1]Tables summaries'!F46:F51)/SQRT(COUNT('[1]Tables summaries'!F46:F51))</f>
        <v>30.441515031846293</v>
      </c>
      <c r="K68" s="69"/>
      <c r="L68" s="35" t="str">
        <f>ROUND(MIN('[1]Tables summaries'!F46:F51),0)&amp;"-"&amp;ROUND(MAX('[1]Tables summaries'!F46:F51),0)</f>
        <v>103-314</v>
      </c>
      <c r="M68" s="36" t="s">
        <v>132</v>
      </c>
      <c r="N68" s="36"/>
      <c r="O68" s="36"/>
      <c r="P68" s="36"/>
      <c r="AA68" s="37"/>
    </row>
    <row r="69" spans="1:38" x14ac:dyDescent="0.25">
      <c r="B69" s="28" t="s">
        <v>994</v>
      </c>
      <c r="C69" s="29"/>
      <c r="D69" s="30"/>
      <c r="E69" s="31"/>
      <c r="F69" s="30"/>
      <c r="G69" s="32" t="s">
        <v>930</v>
      </c>
      <c r="H69" s="33"/>
      <c r="I69" s="34">
        <f>AVERAGE('[1]Tables summaries'!F63:F66)</f>
        <v>207.3056181189709</v>
      </c>
      <c r="J69" s="34">
        <f>STDEV('[1]Tables summaries'!F63:F66)/SQRT(COUNT('[1]Tables summaries'!F63:F66))</f>
        <v>16.059899730542355</v>
      </c>
      <c r="K69" s="69"/>
      <c r="L69" s="35" t="str">
        <f>ROUND(MIN('[1]Tables summaries'!F63:F66),0)&amp;"-"&amp;ROUND(MAX('[1]Tables summaries'!F63:F66),0)</f>
        <v>163-236</v>
      </c>
      <c r="M69" s="36" t="s">
        <v>140</v>
      </c>
      <c r="N69" s="36"/>
      <c r="O69" s="36"/>
      <c r="P69" s="36"/>
      <c r="AA69" s="37"/>
    </row>
    <row r="70" spans="1:38" x14ac:dyDescent="0.25">
      <c r="B70" s="28" t="s">
        <v>994</v>
      </c>
      <c r="C70" s="29"/>
      <c r="D70" s="30"/>
      <c r="E70" s="31"/>
      <c r="F70" s="30"/>
      <c r="G70" s="32" t="s">
        <v>930</v>
      </c>
      <c r="H70" s="33"/>
      <c r="I70" s="34">
        <f>AVERAGE('[1]Tables summaries'!F59:F62)</f>
        <v>190.68701452101922</v>
      </c>
      <c r="J70" s="34">
        <f>STDEV('[1]Tables summaries'!F59:F62)/SQRT(COUNT('[1]Tables summaries'!F59:F62))</f>
        <v>10.976145165896551</v>
      </c>
      <c r="K70" s="69"/>
      <c r="L70" s="35" t="str">
        <f>ROUND(MIN('[1]Tables summaries'!F59:F62),0)&amp;"-"&amp;ROUND(MAX('[1]Tables summaries'!F59:F62),0)</f>
        <v>172-216</v>
      </c>
      <c r="M70" s="36" t="s">
        <v>132</v>
      </c>
      <c r="N70" s="36"/>
      <c r="O70" s="36"/>
      <c r="P70" s="36"/>
      <c r="AA70" s="37"/>
    </row>
    <row r="71" spans="1:38" x14ac:dyDescent="0.25">
      <c r="B71" s="28" t="s">
        <v>995</v>
      </c>
      <c r="C71" s="29">
        <v>223</v>
      </c>
      <c r="D71" s="30">
        <v>45</v>
      </c>
      <c r="E71" s="31"/>
      <c r="F71" s="30" t="s">
        <v>996</v>
      </c>
      <c r="G71" s="32" t="s">
        <v>930</v>
      </c>
      <c r="H71" s="33">
        <f t="shared" si="7"/>
        <v>2230000</v>
      </c>
      <c r="I71" s="34">
        <f t="shared" si="8"/>
        <v>343.88355743312565</v>
      </c>
      <c r="J71" s="69"/>
      <c r="K71" s="69"/>
      <c r="L71" s="35" t="str">
        <f t="shared" si="1"/>
        <v>262.56-414.51</v>
      </c>
      <c r="M71" s="36"/>
      <c r="N71" s="36"/>
      <c r="O71" s="36"/>
      <c r="P71" s="36"/>
      <c r="AA71" s="37"/>
    </row>
    <row r="72" spans="1:38" x14ac:dyDescent="0.25">
      <c r="B72" s="28" t="s">
        <v>995</v>
      </c>
      <c r="C72" s="29">
        <v>94</v>
      </c>
      <c r="D72" s="30">
        <v>13</v>
      </c>
      <c r="E72" s="31"/>
      <c r="F72" s="30" t="s">
        <v>997</v>
      </c>
      <c r="G72" s="32" t="s">
        <v>930</v>
      </c>
      <c r="H72" s="33">
        <f t="shared" si="7"/>
        <v>940000</v>
      </c>
      <c r="I72" s="34">
        <f t="shared" si="8"/>
        <v>223.26616162682163</v>
      </c>
      <c r="J72" s="69"/>
      <c r="K72" s="69"/>
      <c r="L72" s="35" t="str">
        <f t="shared" si="1"/>
        <v>169.22-267.56</v>
      </c>
      <c r="M72" s="36"/>
      <c r="N72" s="36"/>
      <c r="O72" s="36"/>
      <c r="P72" s="36"/>
      <c r="AA72" s="37"/>
    </row>
    <row r="73" spans="1:38" x14ac:dyDescent="0.25">
      <c r="B73" s="28" t="s">
        <v>981</v>
      </c>
      <c r="C73" s="29">
        <v>65</v>
      </c>
      <c r="D73" s="30">
        <v>15</v>
      </c>
      <c r="E73" s="31"/>
      <c r="F73" s="30"/>
      <c r="G73" s="32" t="s">
        <v>930</v>
      </c>
      <c r="H73" s="33">
        <f t="shared" si="7"/>
        <v>650000</v>
      </c>
      <c r="I73" s="34">
        <f t="shared" si="8"/>
        <v>185.65885067213182</v>
      </c>
      <c r="J73" s="69"/>
      <c r="K73" s="69"/>
      <c r="L73" s="35" t="str">
        <f t="shared" si="1"/>
        <v/>
      </c>
      <c r="M73" s="36"/>
      <c r="N73" s="36"/>
      <c r="O73" s="36"/>
      <c r="P73" s="36"/>
      <c r="AA73" s="37"/>
    </row>
    <row r="74" spans="1:38" x14ac:dyDescent="0.25">
      <c r="B74" s="28" t="s">
        <v>981</v>
      </c>
      <c r="C74" s="29">
        <v>40</v>
      </c>
      <c r="D74" s="30">
        <v>11</v>
      </c>
      <c r="E74" s="31"/>
      <c r="F74" s="30"/>
      <c r="G74" s="32" t="s">
        <v>930</v>
      </c>
      <c r="H74" s="33">
        <f t="shared" si="7"/>
        <v>400000</v>
      </c>
      <c r="I74" s="34">
        <f t="shared" si="8"/>
        <v>145.64278499206293</v>
      </c>
      <c r="J74" s="69"/>
      <c r="K74" s="69"/>
      <c r="L74" s="35" t="str">
        <f t="shared" si="1"/>
        <v/>
      </c>
      <c r="M74" s="36"/>
      <c r="N74" s="36"/>
      <c r="O74" s="36"/>
      <c r="P74" s="36"/>
      <c r="AA74" s="37"/>
    </row>
    <row r="75" spans="1:38" x14ac:dyDescent="0.25">
      <c r="B75" s="28" t="s">
        <v>951</v>
      </c>
      <c r="C75" s="29">
        <v>110</v>
      </c>
      <c r="D75" s="30">
        <v>28</v>
      </c>
      <c r="E75" s="31"/>
      <c r="F75" s="30" t="s">
        <v>998</v>
      </c>
      <c r="G75" s="32" t="s">
        <v>930</v>
      </c>
      <c r="H75" s="33">
        <f t="shared" si="7"/>
        <v>1100000</v>
      </c>
      <c r="I75" s="34">
        <f t="shared" si="8"/>
        <v>241.52123562053868</v>
      </c>
      <c r="J75" s="69"/>
      <c r="K75" s="69"/>
      <c r="L75" s="35" t="str">
        <f t="shared" si="1"/>
        <v>187.08-292.19</v>
      </c>
      <c r="M75" s="36"/>
      <c r="N75" s="36"/>
      <c r="O75" s="36"/>
      <c r="P75" s="36"/>
      <c r="AA75" s="42"/>
    </row>
    <row r="76" spans="1:38" x14ac:dyDescent="0.25">
      <c r="B76" s="28" t="s">
        <v>951</v>
      </c>
      <c r="C76" s="29">
        <v>153</v>
      </c>
      <c r="D76" s="30">
        <v>31</v>
      </c>
      <c r="E76" s="31"/>
      <c r="F76" s="30" t="s">
        <v>999</v>
      </c>
      <c r="G76" s="32" t="s">
        <v>930</v>
      </c>
      <c r="H76" s="33">
        <f t="shared" si="7"/>
        <v>1530000</v>
      </c>
      <c r="I76" s="34">
        <f t="shared" si="8"/>
        <v>284.8424382662007</v>
      </c>
      <c r="J76" s="69"/>
      <c r="K76" s="69"/>
      <c r="L76" s="35" t="str">
        <f t="shared" si="1"/>
        <v>246.95-337.66</v>
      </c>
      <c r="M76" s="36"/>
      <c r="N76" s="36"/>
      <c r="O76" s="36"/>
      <c r="P76" s="36"/>
      <c r="AA76" s="42"/>
    </row>
    <row r="77" spans="1:38" x14ac:dyDescent="0.25">
      <c r="B77" s="28" t="s">
        <v>951</v>
      </c>
      <c r="C77" s="29">
        <v>84</v>
      </c>
      <c r="D77" s="30">
        <v>52</v>
      </c>
      <c r="E77" s="31"/>
      <c r="F77" s="30" t="s">
        <v>1000</v>
      </c>
      <c r="G77" s="32" t="s">
        <v>930</v>
      </c>
      <c r="H77" s="33">
        <f t="shared" si="7"/>
        <v>840000</v>
      </c>
      <c r="I77" s="34">
        <f t="shared" si="8"/>
        <v>211.05644676842491</v>
      </c>
      <c r="J77" s="69"/>
      <c r="K77" s="69"/>
      <c r="L77" s="35" t="str">
        <f t="shared" si="1"/>
        <v>130.27-267.56</v>
      </c>
      <c r="M77" s="36"/>
      <c r="N77" s="36"/>
      <c r="O77" s="36"/>
      <c r="P77" s="36"/>
      <c r="AA77" s="42"/>
    </row>
    <row r="78" spans="1:38" x14ac:dyDescent="0.25">
      <c r="B78" s="28" t="s">
        <v>1001</v>
      </c>
      <c r="C78" s="29"/>
      <c r="D78" s="30"/>
      <c r="E78" s="31"/>
      <c r="F78" s="30"/>
      <c r="G78" s="32" t="s">
        <v>930</v>
      </c>
      <c r="H78" s="33"/>
      <c r="I78" s="34">
        <f>AVERAGE('[1]Tables summaries'!F79)</f>
        <v>223.26616162682163</v>
      </c>
      <c r="J78" s="34"/>
      <c r="K78" s="69"/>
      <c r="L78" s="35" t="str">
        <f t="shared" si="1"/>
        <v/>
      </c>
      <c r="M78" s="36" t="s">
        <v>140</v>
      </c>
      <c r="N78" s="36" t="s">
        <v>52</v>
      </c>
      <c r="O78" s="36"/>
      <c r="P78" s="36"/>
      <c r="AA78" s="37"/>
    </row>
    <row r="79" spans="1:38" x14ac:dyDescent="0.25">
      <c r="B79" s="28" t="s">
        <v>1001</v>
      </c>
      <c r="C79" s="29"/>
      <c r="D79" s="30"/>
      <c r="E79" s="31"/>
      <c r="F79" s="30"/>
      <c r="G79" s="32" t="s">
        <v>930</v>
      </c>
      <c r="H79" s="33"/>
      <c r="I79" s="34">
        <f>AVERAGE('[1]Tables summaries'!F80:F87)</f>
        <v>360.7308518720215</v>
      </c>
      <c r="J79" s="34">
        <f>STDEV('[1]Tables summaries'!F80:F87)/SQRT(COUNT('[1]Tables summaries'!F80))</f>
        <v>81.145228799976991</v>
      </c>
      <c r="K79" s="69"/>
      <c r="L79" s="35" t="str">
        <f>ROUND(MIN('[1]Tables summaries'!F80:F87),0)&amp;"-"&amp;ROUND(MAX('[1]Tables summaries'!F80:F87),0)</f>
        <v>227-490</v>
      </c>
      <c r="M79" s="36" t="s">
        <v>140</v>
      </c>
      <c r="N79" s="36" t="s">
        <v>54</v>
      </c>
      <c r="O79" s="36"/>
      <c r="P79" s="36"/>
      <c r="AA79" s="37"/>
    </row>
    <row r="80" spans="1:38" x14ac:dyDescent="0.25">
      <c r="B80" s="28" t="s">
        <v>1001</v>
      </c>
      <c r="C80" s="29"/>
      <c r="D80" s="30"/>
      <c r="E80" s="31"/>
      <c r="F80" s="30"/>
      <c r="G80" s="32" t="s">
        <v>930</v>
      </c>
      <c r="H80" s="33"/>
      <c r="I80" s="34">
        <f>AVERAGE('[1]Tables summaries'!F88:F90)</f>
        <v>300.33556444033303</v>
      </c>
      <c r="J80" s="34">
        <f>STDEV('[1]Tables summaries'!F88:F90)/SQRT(COUNT('[1]Tables summaries'!F81))</f>
        <v>21.294984104789002</v>
      </c>
      <c r="K80" s="69"/>
      <c r="L80" s="35" t="str">
        <f>ROUND(MIN('[1]Tables summaries'!F89:F90),0)&amp;"-"&amp;ROUND(MAX('[1]Tables summaries'!F89:F90),0)</f>
        <v>281-297</v>
      </c>
      <c r="M80" s="36" t="s">
        <v>140</v>
      </c>
      <c r="N80" s="36" t="s">
        <v>49</v>
      </c>
      <c r="O80" s="36"/>
      <c r="P80" s="36"/>
      <c r="AA80" s="37"/>
    </row>
    <row r="81" spans="1:38" x14ac:dyDescent="0.25">
      <c r="B81" s="28" t="s">
        <v>1001</v>
      </c>
      <c r="C81" s="29"/>
      <c r="D81" s="30"/>
      <c r="E81" s="31"/>
      <c r="F81" s="30"/>
      <c r="G81" s="32" t="s">
        <v>930</v>
      </c>
      <c r="H81" s="33"/>
      <c r="I81" s="34">
        <f>AVERAGE('[1]Tables summaries'!F91:F92)</f>
        <v>274.80841734875116</v>
      </c>
      <c r="J81" s="34">
        <f>STDEV('[1]Tables summaries'!F91:F92)/SQRT(COUNT('[1]Tables summaries'!F82))</f>
        <v>47.075183853215691</v>
      </c>
      <c r="K81" s="69"/>
      <c r="L81" s="35" t="str">
        <f>ROUND(MIN('[1]Tables summaries'!F91:F92),0)&amp;"-"&amp;ROUND(MAX('[1]Tables summaries'!F91:F92),0)</f>
        <v>242-308</v>
      </c>
      <c r="M81" s="36" t="s">
        <v>140</v>
      </c>
      <c r="N81" s="36" t="s">
        <v>64</v>
      </c>
      <c r="O81" s="36"/>
      <c r="P81" s="36"/>
      <c r="AA81" s="37"/>
    </row>
    <row r="82" spans="1:38" x14ac:dyDescent="0.25">
      <c r="B82" s="28" t="s">
        <v>1001</v>
      </c>
      <c r="C82" s="29"/>
      <c r="D82" s="30"/>
      <c r="E82" s="31"/>
      <c r="F82" s="30"/>
      <c r="G82" s="32" t="s">
        <v>930</v>
      </c>
      <c r="H82" s="33"/>
      <c r="I82" s="34">
        <f>AVERAGE('[1]Tables summaries'!F67:F68)</f>
        <v>255.31847524363667</v>
      </c>
      <c r="J82" s="34">
        <f>STDEV('[1]Tables summaries'!F67:F68)/SQRT(COUNT('[1]Tables summaries'!F83))</f>
        <v>8.8119488781585069</v>
      </c>
      <c r="K82" s="69"/>
      <c r="L82" s="35" t="str">
        <f>ROUND(MIN('[1]Tables summaries'!F67:F68),0)&amp;"-"&amp;ROUND(MAX('[1]Tables summaries'!F67:F68),0)</f>
        <v>249-262</v>
      </c>
      <c r="M82" s="36" t="s">
        <v>132</v>
      </c>
      <c r="N82" s="36" t="s">
        <v>52</v>
      </c>
      <c r="O82" s="36"/>
      <c r="P82" s="36"/>
      <c r="AA82" s="37"/>
    </row>
    <row r="83" spans="1:38" x14ac:dyDescent="0.25">
      <c r="B83" s="28" t="s">
        <v>1001</v>
      </c>
      <c r="C83" s="29"/>
      <c r="D83" s="30"/>
      <c r="E83" s="31"/>
      <c r="F83" s="30"/>
      <c r="G83" s="32" t="s">
        <v>930</v>
      </c>
      <c r="H83" s="33"/>
      <c r="I83" s="34">
        <f>AVERAGE('[1]Tables summaries'!F69:F73)</f>
        <v>197.7986368526318</v>
      </c>
      <c r="J83" s="34">
        <f>STDEV('[1]Tables summaries'!F69:F73)/SQRT(COUNT('[1]Tables summaries'!F84))</f>
        <v>59.948983345469898</v>
      </c>
      <c r="K83" s="69"/>
      <c r="L83" s="35" t="str">
        <f>ROUND(MIN('[1]Tables summaries'!F69:F73),0)&amp;"-"&amp;ROUND(MAX('[1]Tables summaries'!F69:F73),0)</f>
        <v>126-276</v>
      </c>
      <c r="M83" s="36" t="s">
        <v>132</v>
      </c>
      <c r="N83" s="36" t="s">
        <v>54</v>
      </c>
      <c r="O83" s="36"/>
      <c r="P83" s="36"/>
      <c r="AA83" s="37"/>
    </row>
    <row r="84" spans="1:38" x14ac:dyDescent="0.25">
      <c r="B84" s="28" t="s">
        <v>1001</v>
      </c>
      <c r="C84" s="29"/>
      <c r="D84" s="30"/>
      <c r="E84" s="31"/>
      <c r="F84" s="30"/>
      <c r="G84" s="32" t="s">
        <v>930</v>
      </c>
      <c r="H84" s="33"/>
      <c r="I84" s="34">
        <f>AVERAGE('[1]Tables summaries'!F74:F76)</f>
        <v>222.45666956604643</v>
      </c>
      <c r="J84" s="34">
        <f>STDEV('[1]Tables summaries'!F74:F76)/SQRT(COUNT('[1]Tables summaries'!F85))</f>
        <v>81.483815114141208</v>
      </c>
      <c r="K84" s="69"/>
      <c r="L84" s="35" t="str">
        <f>ROUND(MIN('[1]Tables summaries'!F74:F76),0)&amp;"-"&amp;ROUND(MAX('[1]Tables summaries'!F74:F76),0)</f>
        <v>130-285</v>
      </c>
      <c r="M84" s="36" t="s">
        <v>132</v>
      </c>
      <c r="N84" s="36" t="s">
        <v>49</v>
      </c>
      <c r="O84" s="36"/>
      <c r="P84" s="36"/>
      <c r="AA84" s="37"/>
    </row>
    <row r="85" spans="1:38" x14ac:dyDescent="0.25">
      <c r="B85" s="28" t="s">
        <v>1001</v>
      </c>
      <c r="C85" s="29"/>
      <c r="D85" s="30"/>
      <c r="E85" s="31"/>
      <c r="F85" s="30"/>
      <c r="G85" s="32" t="s">
        <v>930</v>
      </c>
      <c r="H85" s="33"/>
      <c r="I85" s="34">
        <f>AVERAGE('[1]Tables summaries'!F77:F78)</f>
        <v>198.67296788183512</v>
      </c>
      <c r="J85" s="34">
        <f>STDEV('[1]Tables summaries'!F77:F78)/SQRT(COUNT('[1]Tables summaries'!F86))</f>
        <v>8.4933045074649645</v>
      </c>
      <c r="K85" s="69"/>
      <c r="L85" s="35" t="str">
        <f>ROUND(MIN('[1]Tables summaries'!F77:F78),0)&amp;"-"&amp;ROUND(MAX('[1]Tables summaries'!F77:F78),0)</f>
        <v>193-205</v>
      </c>
      <c r="M85" s="36" t="s">
        <v>132</v>
      </c>
      <c r="N85" s="36" t="s">
        <v>64</v>
      </c>
      <c r="O85" s="36"/>
      <c r="P85" s="36"/>
      <c r="AA85" s="37"/>
    </row>
    <row r="86" spans="1:38" x14ac:dyDescent="0.25">
      <c r="B86" s="28" t="s">
        <v>1002</v>
      </c>
      <c r="C86" s="29"/>
      <c r="D86" s="30"/>
      <c r="E86" s="31"/>
      <c r="F86" s="30"/>
      <c r="G86" s="32" t="s">
        <v>930</v>
      </c>
      <c r="H86" s="33"/>
      <c r="I86" s="34">
        <f>AVERAGE('[1]Tables summaries'!F93:F96)</f>
        <v>91.785178145858396</v>
      </c>
      <c r="J86" s="34">
        <f>STDEV('[1]Tables summaries'!F93:F96)/SQRT(COUNT('[1]Tables summaries'!F93:F96))</f>
        <v>3.3513492211070055</v>
      </c>
      <c r="K86" s="69"/>
      <c r="L86" s="35" t="str">
        <f>ROUND(MIN('[1]Tables summaries'!F93:F96),0)&amp;"-"&amp;ROUND(MAX('[1]Tables summaries'!F93:F96),0)</f>
        <v>83-99</v>
      </c>
      <c r="M86" s="36" t="s">
        <v>140</v>
      </c>
      <c r="N86" s="36" t="s">
        <v>49</v>
      </c>
      <c r="O86" s="36"/>
      <c r="P86" s="36"/>
      <c r="AA86" s="37"/>
    </row>
    <row r="87" spans="1:38" x14ac:dyDescent="0.25">
      <c r="B87" s="28" t="s">
        <v>1002</v>
      </c>
      <c r="C87" s="29"/>
      <c r="D87" s="30"/>
      <c r="E87" s="31"/>
      <c r="F87" s="30"/>
      <c r="G87" s="32" t="s">
        <v>930</v>
      </c>
      <c r="H87" s="33"/>
      <c r="I87" s="34">
        <f>AVERAGE('[1]Tables summaries'!F97:F98)</f>
        <v>159.46036497922759</v>
      </c>
      <c r="J87" s="34">
        <f>STDEV('[1]Tables summaries'!F97:F98)/SQRT(COUNT('[1]Tables summaries'!F97:F98))</f>
        <v>0.24941723946975</v>
      </c>
      <c r="K87" s="69"/>
      <c r="L87" s="35" t="str">
        <f>ROUND(MIN('[1]Tables summaries'!F97:F98),0)&amp;"-"&amp;ROUND(MAX('[1]Tables summaries'!F97:F98),0)</f>
        <v>159-160</v>
      </c>
      <c r="M87" s="36" t="s">
        <v>140</v>
      </c>
      <c r="N87" s="36" t="s">
        <v>54</v>
      </c>
      <c r="O87" s="36"/>
      <c r="P87" s="36"/>
      <c r="AA87" s="37"/>
    </row>
    <row r="88" spans="1:38" x14ac:dyDescent="0.25">
      <c r="B88" s="28" t="s">
        <v>1002</v>
      </c>
      <c r="C88" s="29"/>
      <c r="D88" s="30"/>
      <c r="E88" s="31"/>
      <c r="F88" s="70"/>
      <c r="G88" s="32" t="s">
        <v>930</v>
      </c>
      <c r="H88" s="33"/>
      <c r="I88" s="34">
        <f>AVERAGE('[1]Tables summaries'!F99:F103)</f>
        <v>67.768398515598562</v>
      </c>
      <c r="J88" s="34">
        <f>STDEV('[1]Tables summaries'!F99:F103)/SQRT(COUNT('[1]Tables summaries'!F99:F103))</f>
        <v>1.6131708390640909</v>
      </c>
      <c r="K88" s="69"/>
      <c r="L88" s="35" t="str">
        <f>ROUND(MIN('[1]Tables summaries'!F99:F103),0)&amp;"-"&amp;ROUND(MAX('[1]Tables summaries'!F99:F103),0)</f>
        <v>63-71</v>
      </c>
      <c r="M88" s="36" t="s">
        <v>132</v>
      </c>
      <c r="N88" s="36" t="s">
        <v>49</v>
      </c>
      <c r="O88" s="36"/>
      <c r="P88" s="36"/>
      <c r="AA88" s="37"/>
    </row>
    <row r="89" spans="1:38" x14ac:dyDescent="0.25">
      <c r="B89" s="28" t="s">
        <v>1003</v>
      </c>
      <c r="C89" s="29">
        <v>313</v>
      </c>
      <c r="D89" s="30">
        <v>63</v>
      </c>
      <c r="E89" s="30"/>
      <c r="F89" s="31"/>
      <c r="G89" s="32" t="s">
        <v>930</v>
      </c>
      <c r="H89" s="33">
        <f t="shared" si="7"/>
        <v>3130000</v>
      </c>
      <c r="I89" s="34">
        <f t="shared" si="8"/>
        <v>407.40949659821558</v>
      </c>
      <c r="J89" s="69"/>
      <c r="K89" s="69"/>
      <c r="L89" s="35" t="str">
        <f t="shared" ref="L89:L137" si="9">IF(F89&lt;&gt;"",ROUND((IF(G89="km2",0.01,100)/2.45)*SQRT(LEFT(F89,FIND("-",F89)-1)/PI()),2)&amp;"-"&amp;ROUND((IF(G89="km2",0.01,100)/2.45)*SQRT(RIGHT(F89,LEN(F89)-FIND("-",F89))/PI()),2),"")</f>
        <v/>
      </c>
      <c r="M89" s="36"/>
      <c r="N89" s="36"/>
      <c r="O89" s="36"/>
      <c r="P89" s="36"/>
      <c r="AA89" s="37"/>
    </row>
    <row r="90" spans="1:38" x14ac:dyDescent="0.25">
      <c r="B90" s="28" t="s">
        <v>1003</v>
      </c>
      <c r="C90" s="29">
        <v>185</v>
      </c>
      <c r="D90" s="30">
        <v>29</v>
      </c>
      <c r="E90" s="30"/>
      <c r="F90" s="31"/>
      <c r="G90" s="32" t="s">
        <v>930</v>
      </c>
      <c r="H90" s="33">
        <f t="shared" si="7"/>
        <v>1850000</v>
      </c>
      <c r="I90" s="34">
        <f t="shared" si="8"/>
        <v>313.21665232491989</v>
      </c>
      <c r="J90" s="69"/>
      <c r="K90" s="69"/>
      <c r="L90" s="35" t="str">
        <f t="shared" si="9"/>
        <v/>
      </c>
      <c r="M90" s="36"/>
      <c r="N90" s="36"/>
      <c r="O90" s="36"/>
      <c r="P90" s="36"/>
      <c r="AA90" s="37"/>
    </row>
    <row r="91" spans="1:38" x14ac:dyDescent="0.25">
      <c r="B91" s="28" t="s">
        <v>1003</v>
      </c>
      <c r="C91" s="29">
        <v>127</v>
      </c>
      <c r="D91" s="30">
        <v>79</v>
      </c>
      <c r="E91" s="30"/>
      <c r="F91" s="31"/>
      <c r="G91" s="32" t="s">
        <v>930</v>
      </c>
      <c r="H91" s="33">
        <f t="shared" si="7"/>
        <v>1270000</v>
      </c>
      <c r="I91" s="34">
        <f t="shared" si="8"/>
        <v>259.51402872344988</v>
      </c>
      <c r="J91" s="69"/>
      <c r="K91" s="69"/>
      <c r="L91" s="35" t="str">
        <f t="shared" si="9"/>
        <v/>
      </c>
      <c r="M91" s="36"/>
      <c r="N91" s="36"/>
      <c r="O91" s="36"/>
      <c r="P91" s="36"/>
      <c r="AA91" s="37"/>
    </row>
    <row r="92" spans="1:38" x14ac:dyDescent="0.25">
      <c r="B92" s="28" t="s">
        <v>1003</v>
      </c>
      <c r="C92" s="29">
        <v>116</v>
      </c>
      <c r="D92" s="30">
        <v>21</v>
      </c>
      <c r="E92" s="30"/>
      <c r="F92" s="31"/>
      <c r="G92" s="32" t="s">
        <v>930</v>
      </c>
      <c r="H92" s="33">
        <f t="shared" si="7"/>
        <v>1160000</v>
      </c>
      <c r="I92" s="34">
        <f t="shared" si="8"/>
        <v>248.02072570393867</v>
      </c>
      <c r="J92" s="69"/>
      <c r="K92" s="69"/>
      <c r="L92" s="35" t="str">
        <f t="shared" si="9"/>
        <v/>
      </c>
      <c r="M92" s="36"/>
      <c r="N92" s="36"/>
      <c r="O92" s="36"/>
      <c r="P92" s="36"/>
      <c r="AA92" s="37"/>
    </row>
    <row r="93" spans="1:38" x14ac:dyDescent="0.25">
      <c r="B93" s="28" t="s">
        <v>1004</v>
      </c>
      <c r="C93" s="29">
        <v>127</v>
      </c>
      <c r="D93" s="30">
        <v>30</v>
      </c>
      <c r="E93" s="31"/>
      <c r="F93" s="30" t="s">
        <v>1005</v>
      </c>
      <c r="G93" s="32" t="s">
        <v>930</v>
      </c>
      <c r="H93" s="33">
        <f t="shared" si="7"/>
        <v>1270000</v>
      </c>
      <c r="I93" s="34">
        <f t="shared" si="8"/>
        <v>259.51402872344988</v>
      </c>
      <c r="J93" s="69"/>
      <c r="K93" s="69"/>
      <c r="L93" s="35" t="str">
        <f t="shared" si="9"/>
        <v>94.95-365.56</v>
      </c>
      <c r="M93" s="36"/>
      <c r="N93" s="36"/>
      <c r="O93" s="36"/>
      <c r="P93" s="36"/>
      <c r="AA93" s="37"/>
    </row>
    <row r="94" spans="1:38" x14ac:dyDescent="0.25">
      <c r="B94" s="28" t="s">
        <v>1004</v>
      </c>
      <c r="C94" s="29">
        <v>50</v>
      </c>
      <c r="D94" s="30">
        <v>7</v>
      </c>
      <c r="E94" s="31"/>
      <c r="F94" s="30" t="s">
        <v>1006</v>
      </c>
      <c r="G94" s="32" t="s">
        <v>930</v>
      </c>
      <c r="H94" s="33">
        <f t="shared" si="7"/>
        <v>500000</v>
      </c>
      <c r="I94" s="34">
        <f t="shared" si="8"/>
        <v>162.83358383731945</v>
      </c>
      <c r="J94" s="69"/>
      <c r="K94" s="69"/>
      <c r="L94" s="35" t="str">
        <f t="shared" si="9"/>
        <v>134.28-192.67</v>
      </c>
      <c r="M94" s="36"/>
      <c r="N94" s="36"/>
      <c r="O94" s="36"/>
      <c r="P94" s="36"/>
      <c r="AA94" s="37"/>
    </row>
    <row r="95" spans="1:38" x14ac:dyDescent="0.25">
      <c r="B95" s="28" t="s">
        <v>928</v>
      </c>
      <c r="C95" s="29">
        <v>107</v>
      </c>
      <c r="D95" s="30">
        <v>20</v>
      </c>
      <c r="E95" s="31"/>
      <c r="F95" s="30" t="s">
        <v>1007</v>
      </c>
      <c r="G95" s="32" t="s">
        <v>930</v>
      </c>
      <c r="H95" s="33">
        <f t="shared" si="7"/>
        <v>1070000</v>
      </c>
      <c r="I95" s="34">
        <f t="shared" si="8"/>
        <v>238.20499720650997</v>
      </c>
      <c r="J95" s="69"/>
      <c r="K95" s="69"/>
      <c r="L95" s="35" t="str">
        <f t="shared" si="9"/>
        <v>65.13-332.91</v>
      </c>
      <c r="M95" s="36"/>
      <c r="N95" s="36"/>
      <c r="O95" s="36"/>
      <c r="P95" s="36"/>
      <c r="AA95" s="37"/>
    </row>
    <row r="96" spans="1:38" s="47" customFormat="1" x14ac:dyDescent="0.25">
      <c r="A96" s="10"/>
      <c r="B96" s="64" t="s">
        <v>928</v>
      </c>
      <c r="C96" s="71">
        <v>81</v>
      </c>
      <c r="D96" s="72">
        <v>31</v>
      </c>
      <c r="E96" s="66"/>
      <c r="F96" s="72" t="s">
        <v>1008</v>
      </c>
      <c r="G96" s="73" t="s">
        <v>930</v>
      </c>
      <c r="H96" s="52">
        <f t="shared" si="7"/>
        <v>810000</v>
      </c>
      <c r="I96" s="54">
        <f t="shared" si="8"/>
        <v>207.25331640529822</v>
      </c>
      <c r="J96" s="74"/>
      <c r="K96" s="74"/>
      <c r="L96" s="55" t="str">
        <f t="shared" si="9"/>
        <v>164.45-243.71</v>
      </c>
      <c r="M96" s="56"/>
      <c r="N96" s="56"/>
      <c r="O96" s="36"/>
      <c r="P96" s="36"/>
      <c r="Y96" s="25"/>
      <c r="Z96" s="25"/>
      <c r="AA96" s="37"/>
      <c r="AB96" s="25"/>
      <c r="AC96" s="25"/>
      <c r="AD96" s="25"/>
      <c r="AE96" s="25"/>
      <c r="AF96" s="25"/>
      <c r="AG96" s="25"/>
      <c r="AH96" s="25"/>
      <c r="AI96" s="25"/>
      <c r="AJ96" s="25"/>
      <c r="AK96" s="25"/>
      <c r="AL96" s="25"/>
    </row>
    <row r="97" spans="1:13" x14ac:dyDescent="0.25">
      <c r="A97" s="7" t="s">
        <v>25</v>
      </c>
      <c r="B97" s="28" t="s">
        <v>990</v>
      </c>
      <c r="C97" s="62">
        <v>4.2</v>
      </c>
      <c r="D97" s="38"/>
      <c r="E97" s="31"/>
      <c r="F97" s="38" t="s">
        <v>1009</v>
      </c>
      <c r="G97" s="39" t="s">
        <v>930</v>
      </c>
      <c r="H97" s="33">
        <f t="shared" si="7"/>
        <v>42000</v>
      </c>
      <c r="I97" s="34">
        <f t="shared" si="8"/>
        <v>47.193656206376389</v>
      </c>
      <c r="J97" s="58"/>
      <c r="K97" s="58"/>
      <c r="L97" s="35" t="str">
        <f t="shared" si="9"/>
        <v>10.8-78.4</v>
      </c>
      <c r="M97" s="36" t="s">
        <v>132</v>
      </c>
    </row>
    <row r="98" spans="1:13" x14ac:dyDescent="0.25">
      <c r="B98" s="25" t="s">
        <v>990</v>
      </c>
      <c r="C98" s="43">
        <v>10.18</v>
      </c>
      <c r="D98" s="63"/>
      <c r="E98" s="31"/>
      <c r="F98" s="38" t="s">
        <v>1010</v>
      </c>
      <c r="G98" s="39" t="s">
        <v>930</v>
      </c>
      <c r="H98" s="33">
        <f t="shared" si="7"/>
        <v>101800</v>
      </c>
      <c r="I98" s="34">
        <f t="shared" si="8"/>
        <v>73.473862010596449</v>
      </c>
      <c r="J98" s="58"/>
      <c r="K98" s="58"/>
      <c r="L98" s="35" t="str">
        <f t="shared" si="9"/>
        <v>15.1-128.4</v>
      </c>
      <c r="M98" s="36" t="s">
        <v>140</v>
      </c>
    </row>
    <row r="99" spans="1:13" x14ac:dyDescent="0.25">
      <c r="B99" s="28" t="s">
        <v>1011</v>
      </c>
      <c r="C99" s="43">
        <v>1.5</v>
      </c>
      <c r="D99" s="63"/>
      <c r="E99" s="31"/>
      <c r="F99" s="38" t="s">
        <v>1012</v>
      </c>
      <c r="G99" s="39" t="s">
        <v>930</v>
      </c>
      <c r="H99" s="33">
        <f t="shared" si="7"/>
        <v>15000</v>
      </c>
      <c r="I99" s="34">
        <f t="shared" si="8"/>
        <v>28.203604038476364</v>
      </c>
      <c r="J99" s="58"/>
      <c r="K99" s="58"/>
      <c r="L99" s="35" t="str">
        <f t="shared" si="9"/>
        <v>16.28-43.69</v>
      </c>
      <c r="M99" s="36" t="s">
        <v>140</v>
      </c>
    </row>
    <row r="100" spans="1:13" x14ac:dyDescent="0.25">
      <c r="B100" s="28" t="s">
        <v>1011</v>
      </c>
      <c r="C100" s="43">
        <v>2.7</v>
      </c>
      <c r="D100" s="63"/>
      <c r="E100" s="31"/>
      <c r="F100" s="38" t="s">
        <v>1013</v>
      </c>
      <c r="G100" s="39" t="s">
        <v>930</v>
      </c>
      <c r="H100" s="33">
        <f t="shared" si="7"/>
        <v>27000</v>
      </c>
      <c r="I100" s="34">
        <f t="shared" si="8"/>
        <v>37.839105504312442</v>
      </c>
      <c r="J100" s="58"/>
      <c r="K100" s="58"/>
      <c r="L100" s="35" t="str">
        <f t="shared" si="9"/>
        <v>30.03-48.85</v>
      </c>
      <c r="M100" s="36" t="s">
        <v>132</v>
      </c>
    </row>
    <row r="101" spans="1:13" x14ac:dyDescent="0.25">
      <c r="B101" s="28" t="s">
        <v>1014</v>
      </c>
      <c r="C101" s="43">
        <v>0.8</v>
      </c>
      <c r="D101" s="63"/>
      <c r="E101" s="31"/>
      <c r="F101" s="38" t="s">
        <v>1015</v>
      </c>
      <c r="G101" s="39" t="s">
        <v>930</v>
      </c>
      <c r="H101" s="33">
        <f t="shared" si="7"/>
        <v>8000</v>
      </c>
      <c r="I101" s="34">
        <f t="shared" si="8"/>
        <v>20.597000179756407</v>
      </c>
      <c r="J101" s="58"/>
      <c r="K101" s="58"/>
      <c r="L101" s="35" t="str">
        <f t="shared" si="9"/>
        <v>7.28-39.89</v>
      </c>
      <c r="M101" s="36" t="s">
        <v>140</v>
      </c>
    </row>
    <row r="102" spans="1:13" x14ac:dyDescent="0.25">
      <c r="B102" s="28" t="s">
        <v>1014</v>
      </c>
      <c r="C102" s="43">
        <v>0.5</v>
      </c>
      <c r="D102" s="63"/>
      <c r="E102" s="31"/>
      <c r="F102" s="38" t="s">
        <v>1016</v>
      </c>
      <c r="G102" s="39" t="s">
        <v>930</v>
      </c>
      <c r="H102" s="33">
        <f t="shared" ref="H102:H159" si="10">IF(G102="ha",C102*10000,IF(G102="km2",C102*1000000,C102))</f>
        <v>5000</v>
      </c>
      <c r="I102" s="34">
        <f t="shared" ref="I102:I152" si="11">(1/2.45)*SQRT(H102/PI())</f>
        <v>16.283358383731944</v>
      </c>
      <c r="J102" s="58"/>
      <c r="K102" s="58"/>
      <c r="L102" s="35" t="str">
        <f t="shared" si="9"/>
        <v>3.99-44.89</v>
      </c>
      <c r="M102" s="36" t="s">
        <v>132</v>
      </c>
    </row>
    <row r="103" spans="1:13" x14ac:dyDescent="0.25">
      <c r="B103" s="28" t="s">
        <v>1017</v>
      </c>
      <c r="C103" s="43">
        <v>3.1</v>
      </c>
      <c r="D103" s="63"/>
      <c r="E103" s="31"/>
      <c r="F103" s="38" t="s">
        <v>1018</v>
      </c>
      <c r="G103" s="39" t="s">
        <v>930</v>
      </c>
      <c r="H103" s="33">
        <f t="shared" si="10"/>
        <v>31000</v>
      </c>
      <c r="I103" s="34">
        <f t="shared" si="11"/>
        <v>40.545235399106161</v>
      </c>
      <c r="J103" s="58"/>
      <c r="K103" s="58"/>
      <c r="L103" s="35" t="str">
        <f t="shared" si="9"/>
        <v>35.68-43.69</v>
      </c>
      <c r="M103" s="36" t="s">
        <v>140</v>
      </c>
    </row>
    <row r="104" spans="1:13" x14ac:dyDescent="0.25">
      <c r="B104" s="28" t="s">
        <v>1017</v>
      </c>
      <c r="C104" s="43">
        <v>0.9</v>
      </c>
      <c r="D104" s="63"/>
      <c r="E104" s="31"/>
      <c r="F104" s="38" t="s">
        <v>1019</v>
      </c>
      <c r="G104" s="39" t="s">
        <v>930</v>
      </c>
      <c r="H104" s="33">
        <f t="shared" si="10"/>
        <v>9000</v>
      </c>
      <c r="I104" s="34">
        <f t="shared" si="11"/>
        <v>21.84641774880944</v>
      </c>
      <c r="J104" s="58"/>
      <c r="K104" s="58"/>
      <c r="L104" s="35" t="str">
        <f t="shared" si="9"/>
        <v>12.61-25.23</v>
      </c>
      <c r="M104" s="36" t="s">
        <v>132</v>
      </c>
    </row>
    <row r="105" spans="1:13" x14ac:dyDescent="0.25">
      <c r="B105" s="28" t="s">
        <v>1020</v>
      </c>
      <c r="C105" s="43">
        <v>29.9</v>
      </c>
      <c r="D105" s="63"/>
      <c r="E105" s="31"/>
      <c r="F105" s="38" t="s">
        <v>1021</v>
      </c>
      <c r="G105" s="39" t="s">
        <v>930</v>
      </c>
      <c r="H105" s="33">
        <f t="shared" si="10"/>
        <v>299000</v>
      </c>
      <c r="I105" s="34">
        <f t="shared" si="11"/>
        <v>125.91995895461766</v>
      </c>
      <c r="J105" s="58"/>
      <c r="K105" s="58"/>
      <c r="L105" s="35" t="str">
        <f t="shared" si="9"/>
        <v>74.26-180.3</v>
      </c>
      <c r="M105" s="36" t="s">
        <v>140</v>
      </c>
    </row>
    <row r="106" spans="1:13" x14ac:dyDescent="0.25">
      <c r="B106" s="28" t="s">
        <v>1020</v>
      </c>
      <c r="C106" s="43">
        <v>31</v>
      </c>
      <c r="D106" s="63"/>
      <c r="E106" s="31"/>
      <c r="F106" s="38" t="s">
        <v>1022</v>
      </c>
      <c r="G106" s="39" t="s">
        <v>930</v>
      </c>
      <c r="H106" s="33">
        <f t="shared" si="10"/>
        <v>310000</v>
      </c>
      <c r="I106" s="34">
        <f t="shared" si="11"/>
        <v>128.21529212886159</v>
      </c>
      <c r="J106" s="58"/>
      <c r="K106" s="58"/>
      <c r="L106" s="35" t="str">
        <f t="shared" si="9"/>
        <v>34.16-236.19</v>
      </c>
      <c r="M106" s="36" t="s">
        <v>132</v>
      </c>
    </row>
    <row r="107" spans="1:13" x14ac:dyDescent="0.25">
      <c r="B107" s="28" t="s">
        <v>1023</v>
      </c>
      <c r="C107" s="43">
        <v>1.4</v>
      </c>
      <c r="D107" s="63"/>
      <c r="E107" s="31"/>
      <c r="F107" s="38" t="s">
        <v>1024</v>
      </c>
      <c r="G107" s="39" t="s">
        <v>930</v>
      </c>
      <c r="H107" s="33">
        <f t="shared" si="10"/>
        <v>14000</v>
      </c>
      <c r="I107" s="34">
        <f t="shared" si="11"/>
        <v>27.247270114794059</v>
      </c>
      <c r="J107" s="58"/>
      <c r="K107" s="58"/>
      <c r="L107" s="35" t="str">
        <f t="shared" si="9"/>
        <v>7.28-68.31</v>
      </c>
      <c r="M107" s="36" t="s">
        <v>140</v>
      </c>
    </row>
    <row r="108" spans="1:13" x14ac:dyDescent="0.25">
      <c r="B108" s="28" t="s">
        <v>1023</v>
      </c>
      <c r="C108" s="43">
        <v>0.9</v>
      </c>
      <c r="D108" s="63"/>
      <c r="E108" s="31"/>
      <c r="F108" s="38" t="s">
        <v>1025</v>
      </c>
      <c r="G108" s="39" t="s">
        <v>930</v>
      </c>
      <c r="H108" s="33">
        <f t="shared" si="10"/>
        <v>9000</v>
      </c>
      <c r="I108" s="34">
        <f t="shared" si="11"/>
        <v>21.84641774880944</v>
      </c>
      <c r="J108" s="58"/>
      <c r="K108" s="58"/>
      <c r="L108" s="35" t="str">
        <f t="shared" si="9"/>
        <v>5.15-35.08</v>
      </c>
      <c r="M108" s="36" t="s">
        <v>132</v>
      </c>
    </row>
    <row r="109" spans="1:13" x14ac:dyDescent="0.25">
      <c r="B109" s="28" t="s">
        <v>1026</v>
      </c>
      <c r="C109" s="43">
        <v>5.6</v>
      </c>
      <c r="D109" s="63"/>
      <c r="E109" s="31"/>
      <c r="F109" s="38"/>
      <c r="G109" s="39" t="s">
        <v>930</v>
      </c>
      <c r="H109" s="33">
        <f t="shared" si="10"/>
        <v>56000</v>
      </c>
      <c r="I109" s="34">
        <f t="shared" si="11"/>
        <v>54.494540229588118</v>
      </c>
      <c r="J109" s="58"/>
      <c r="K109" s="58"/>
      <c r="L109" s="35" t="str">
        <f t="shared" si="9"/>
        <v/>
      </c>
      <c r="M109" s="36" t="s">
        <v>140</v>
      </c>
    </row>
    <row r="110" spans="1:13" x14ac:dyDescent="0.25">
      <c r="B110" s="28" t="s">
        <v>1026</v>
      </c>
      <c r="C110" s="43">
        <v>1.7</v>
      </c>
      <c r="D110" s="63"/>
      <c r="E110" s="31"/>
      <c r="F110" s="38"/>
      <c r="G110" s="39" t="s">
        <v>930</v>
      </c>
      <c r="H110" s="33">
        <f t="shared" si="10"/>
        <v>17000</v>
      </c>
      <c r="I110" s="34">
        <f t="shared" si="11"/>
        <v>30.025029306569902</v>
      </c>
      <c r="J110" s="58"/>
      <c r="K110" s="58"/>
      <c r="L110" s="35" t="str">
        <f t="shared" si="9"/>
        <v/>
      </c>
      <c r="M110" s="36" t="s">
        <v>132</v>
      </c>
    </row>
    <row r="111" spans="1:13" x14ac:dyDescent="0.25">
      <c r="B111" s="28" t="s">
        <v>1027</v>
      </c>
      <c r="C111" s="43">
        <v>0.7</v>
      </c>
      <c r="D111" s="63"/>
      <c r="E111" s="31"/>
      <c r="F111" s="38" t="s">
        <v>1028</v>
      </c>
      <c r="G111" s="39" t="s">
        <v>930</v>
      </c>
      <c r="H111" s="33">
        <f t="shared" si="10"/>
        <v>7000</v>
      </c>
      <c r="I111" s="34">
        <f t="shared" si="11"/>
        <v>19.266729466992441</v>
      </c>
      <c r="J111" s="58"/>
      <c r="K111" s="58"/>
      <c r="L111" s="35" t="str">
        <f t="shared" si="9"/>
        <v>14.56-20.6</v>
      </c>
      <c r="M111" s="36" t="s">
        <v>140</v>
      </c>
    </row>
    <row r="112" spans="1:13" x14ac:dyDescent="0.25">
      <c r="B112" s="28" t="s">
        <v>1027</v>
      </c>
      <c r="C112" s="43">
        <v>0.7</v>
      </c>
      <c r="D112" s="63"/>
      <c r="E112" s="31"/>
      <c r="F112" s="38" t="s">
        <v>1029</v>
      </c>
      <c r="G112" s="39" t="s">
        <v>930</v>
      </c>
      <c r="H112" s="33">
        <f t="shared" si="10"/>
        <v>7000</v>
      </c>
      <c r="I112" s="34">
        <f t="shared" si="11"/>
        <v>19.266729466992441</v>
      </c>
      <c r="J112" s="58"/>
      <c r="K112" s="58"/>
      <c r="L112" s="35" t="str">
        <f t="shared" si="9"/>
        <v>10.3-27.25</v>
      </c>
      <c r="M112" s="36" t="s">
        <v>132</v>
      </c>
    </row>
    <row r="113" spans="2:15" x14ac:dyDescent="0.25">
      <c r="B113" s="28" t="s">
        <v>1030</v>
      </c>
      <c r="C113" s="43">
        <v>1.4</v>
      </c>
      <c r="D113" s="63"/>
      <c r="E113" s="31"/>
      <c r="F113" s="38"/>
      <c r="G113" s="39" t="s">
        <v>930</v>
      </c>
      <c r="H113" s="33">
        <f t="shared" si="10"/>
        <v>14000</v>
      </c>
      <c r="I113" s="34">
        <f t="shared" si="11"/>
        <v>27.247270114794059</v>
      </c>
      <c r="J113" s="58"/>
      <c r="K113" s="58"/>
      <c r="L113" s="35" t="str">
        <f t="shared" si="9"/>
        <v/>
      </c>
      <c r="M113" s="36" t="s">
        <v>140</v>
      </c>
    </row>
    <row r="114" spans="2:15" x14ac:dyDescent="0.25">
      <c r="B114" s="28" t="s">
        <v>1030</v>
      </c>
      <c r="C114" s="43">
        <v>1</v>
      </c>
      <c r="D114" s="63"/>
      <c r="E114" s="31"/>
      <c r="F114" s="38"/>
      <c r="G114" s="39" t="s">
        <v>930</v>
      </c>
      <c r="H114" s="33">
        <f t="shared" si="10"/>
        <v>10000</v>
      </c>
      <c r="I114" s="34">
        <f t="shared" si="11"/>
        <v>23.028146267255359</v>
      </c>
      <c r="J114" s="58"/>
      <c r="K114" s="58"/>
      <c r="L114" s="35" t="str">
        <f t="shared" si="9"/>
        <v/>
      </c>
      <c r="M114" s="36" t="s">
        <v>132</v>
      </c>
    </row>
    <row r="115" spans="2:15" x14ac:dyDescent="0.25">
      <c r="B115" s="28" t="s">
        <v>1031</v>
      </c>
      <c r="C115" s="43">
        <v>1.9</v>
      </c>
      <c r="D115" s="63"/>
      <c r="E115" s="31"/>
      <c r="F115" s="38"/>
      <c r="G115" s="39" t="s">
        <v>930</v>
      </c>
      <c r="H115" s="33">
        <f t="shared" si="10"/>
        <v>19000</v>
      </c>
      <c r="I115" s="34">
        <f t="shared" si="11"/>
        <v>31.742109081811233</v>
      </c>
      <c r="J115" s="58"/>
      <c r="K115" s="58"/>
      <c r="L115" s="35" t="str">
        <f t="shared" si="9"/>
        <v/>
      </c>
      <c r="M115" s="36" t="s">
        <v>140</v>
      </c>
    </row>
    <row r="116" spans="2:15" x14ac:dyDescent="0.25">
      <c r="B116" s="28" t="s">
        <v>1031</v>
      </c>
      <c r="C116" s="43">
        <v>1.3</v>
      </c>
      <c r="D116" s="63"/>
      <c r="E116" s="31"/>
      <c r="F116" s="38"/>
      <c r="G116" s="39" t="s">
        <v>930</v>
      </c>
      <c r="H116" s="33">
        <f t="shared" si="10"/>
        <v>13000</v>
      </c>
      <c r="I116" s="34">
        <f t="shared" si="11"/>
        <v>26.256126459513005</v>
      </c>
      <c r="J116" s="58"/>
      <c r="K116" s="58"/>
      <c r="L116" s="35" t="str">
        <f t="shared" si="9"/>
        <v/>
      </c>
      <c r="M116" s="36" t="s">
        <v>132</v>
      </c>
    </row>
    <row r="117" spans="2:15" x14ac:dyDescent="0.25">
      <c r="B117" s="28" t="s">
        <v>1032</v>
      </c>
      <c r="C117" s="43">
        <v>3.9</v>
      </c>
      <c r="D117" s="63"/>
      <c r="E117" s="31"/>
      <c r="F117" s="38" t="s">
        <v>1033</v>
      </c>
      <c r="G117" s="39" t="s">
        <v>930</v>
      </c>
      <c r="H117" s="33">
        <f t="shared" si="10"/>
        <v>39000</v>
      </c>
      <c r="I117" s="34">
        <f t="shared" si="11"/>
        <v>45.476945037830063</v>
      </c>
      <c r="J117" s="58"/>
      <c r="K117" s="58"/>
      <c r="L117" s="35" t="str">
        <f t="shared" si="9"/>
        <v>40.55-50.45</v>
      </c>
      <c r="M117" s="36" t="s">
        <v>140</v>
      </c>
    </row>
    <row r="118" spans="2:15" x14ac:dyDescent="0.25">
      <c r="B118" s="28" t="s">
        <v>1032</v>
      </c>
      <c r="C118" s="43">
        <v>2.6</v>
      </c>
      <c r="D118" s="63"/>
      <c r="E118" s="31"/>
      <c r="F118" s="38" t="s">
        <v>1034</v>
      </c>
      <c r="G118" s="39" t="s">
        <v>930</v>
      </c>
      <c r="H118" s="33">
        <f t="shared" si="10"/>
        <v>26000</v>
      </c>
      <c r="I118" s="34">
        <f t="shared" si="11"/>
        <v>37.131770134426361</v>
      </c>
      <c r="J118" s="58"/>
      <c r="K118" s="58"/>
      <c r="L118" s="35" t="str">
        <f t="shared" si="9"/>
        <v>34.16-39.89</v>
      </c>
      <c r="M118" s="36" t="s">
        <v>132</v>
      </c>
    </row>
    <row r="119" spans="2:15" x14ac:dyDescent="0.25">
      <c r="B119" s="28" t="s">
        <v>1102</v>
      </c>
      <c r="C119" s="43">
        <v>24.6</v>
      </c>
      <c r="D119" s="63"/>
      <c r="E119" s="31"/>
      <c r="F119" s="38" t="s">
        <v>1035</v>
      </c>
      <c r="G119" s="39" t="s">
        <v>930</v>
      </c>
      <c r="H119" s="33">
        <f t="shared" si="10"/>
        <v>246000</v>
      </c>
      <c r="I119" s="34">
        <f t="shared" si="11"/>
        <v>114.21589120805488</v>
      </c>
      <c r="J119" s="58"/>
      <c r="K119" s="58"/>
      <c r="L119" s="35" t="str">
        <f t="shared" si="9"/>
        <v>36.41-185.66</v>
      </c>
      <c r="M119" s="36" t="s">
        <v>140</v>
      </c>
    </row>
    <row r="120" spans="2:15" x14ac:dyDescent="0.25">
      <c r="B120" s="28" t="s">
        <v>1102</v>
      </c>
      <c r="C120" s="43">
        <v>18.3</v>
      </c>
      <c r="D120" s="63"/>
      <c r="E120" s="31"/>
      <c r="F120" s="38" t="s">
        <v>1036</v>
      </c>
      <c r="G120" s="39" t="s">
        <v>930</v>
      </c>
      <c r="H120" s="33">
        <f t="shared" si="10"/>
        <v>183000</v>
      </c>
      <c r="I120" s="34">
        <f t="shared" si="11"/>
        <v>98.510953833884656</v>
      </c>
      <c r="J120" s="58"/>
      <c r="K120" s="58"/>
      <c r="L120" s="35" t="str">
        <f t="shared" si="9"/>
        <v>47.19-155.84</v>
      </c>
      <c r="M120" s="36" t="s">
        <v>132</v>
      </c>
    </row>
    <row r="121" spans="2:15" x14ac:dyDescent="0.25">
      <c r="B121" s="25" t="s">
        <v>1037</v>
      </c>
      <c r="C121" s="43">
        <v>25.6</v>
      </c>
      <c r="D121" s="63">
        <v>1.9</v>
      </c>
      <c r="E121" s="31"/>
      <c r="F121" s="38"/>
      <c r="G121" s="39" t="s">
        <v>930</v>
      </c>
      <c r="H121" s="33">
        <f t="shared" si="10"/>
        <v>256000</v>
      </c>
      <c r="I121" s="34">
        <f t="shared" si="11"/>
        <v>116.51422799365035</v>
      </c>
      <c r="J121" s="58"/>
      <c r="K121" s="58"/>
      <c r="L121" s="35"/>
      <c r="M121" s="36" t="s">
        <v>140</v>
      </c>
      <c r="O121" s="25" t="s">
        <v>208</v>
      </c>
    </row>
    <row r="122" spans="2:15" x14ac:dyDescent="0.25">
      <c r="B122" s="25" t="s">
        <v>1037</v>
      </c>
      <c r="C122" s="43">
        <v>14.4</v>
      </c>
      <c r="D122" s="63">
        <v>1.2</v>
      </c>
      <c r="E122" s="31"/>
      <c r="F122" s="38"/>
      <c r="G122" s="39" t="s">
        <v>930</v>
      </c>
      <c r="H122" s="33">
        <f t="shared" si="10"/>
        <v>144000</v>
      </c>
      <c r="I122" s="34">
        <f t="shared" si="11"/>
        <v>87.38567099523776</v>
      </c>
      <c r="J122" s="58"/>
      <c r="K122" s="58"/>
      <c r="L122" s="35"/>
      <c r="M122" s="36" t="s">
        <v>132</v>
      </c>
      <c r="O122" s="25" t="s">
        <v>208</v>
      </c>
    </row>
    <row r="123" spans="2:15" x14ac:dyDescent="0.25">
      <c r="B123" s="25" t="s">
        <v>1037</v>
      </c>
      <c r="C123" s="43">
        <v>79.7</v>
      </c>
      <c r="D123" s="63">
        <v>10.4</v>
      </c>
      <c r="E123" s="31"/>
      <c r="F123" s="38"/>
      <c r="G123" s="39" t="s">
        <v>930</v>
      </c>
      <c r="H123" s="33">
        <f t="shared" si="10"/>
        <v>797000</v>
      </c>
      <c r="I123" s="34">
        <f t="shared" si="11"/>
        <v>205.5834453070984</v>
      </c>
      <c r="J123" s="58"/>
      <c r="K123" s="58"/>
      <c r="L123" s="35"/>
      <c r="M123" s="36" t="s">
        <v>140</v>
      </c>
      <c r="O123" s="25" t="s">
        <v>211</v>
      </c>
    </row>
    <row r="124" spans="2:15" x14ac:dyDescent="0.25">
      <c r="B124" s="25" t="s">
        <v>1037</v>
      </c>
      <c r="C124" s="43">
        <v>29.6</v>
      </c>
      <c r="D124" s="63">
        <v>4.5</v>
      </c>
      <c r="E124" s="31"/>
      <c r="F124" s="38"/>
      <c r="G124" s="39" t="s">
        <v>930</v>
      </c>
      <c r="H124" s="33">
        <f t="shared" si="10"/>
        <v>296000</v>
      </c>
      <c r="I124" s="34">
        <f t="shared" si="11"/>
        <v>125.28666092996797</v>
      </c>
      <c r="J124" s="58"/>
      <c r="K124" s="58"/>
      <c r="L124" s="35"/>
      <c r="M124" s="36" t="s">
        <v>132</v>
      </c>
      <c r="O124" s="25" t="s">
        <v>211</v>
      </c>
    </row>
    <row r="125" spans="2:15" x14ac:dyDescent="0.25">
      <c r="B125" s="25" t="s">
        <v>1038</v>
      </c>
      <c r="C125" s="62">
        <v>1.2</v>
      </c>
      <c r="D125" s="63">
        <v>0.2</v>
      </c>
      <c r="E125" s="31"/>
      <c r="F125" s="38"/>
      <c r="G125" s="39" t="s">
        <v>930</v>
      </c>
      <c r="H125" s="33">
        <f t="shared" si="10"/>
        <v>12000</v>
      </c>
      <c r="I125" s="34">
        <f t="shared" si="11"/>
        <v>25.226070336208299</v>
      </c>
      <c r="J125" s="58"/>
      <c r="K125" s="58"/>
      <c r="L125" s="35" t="str">
        <f t="shared" si="9"/>
        <v/>
      </c>
      <c r="M125" s="36" t="s">
        <v>132</v>
      </c>
      <c r="O125" s="25" t="s">
        <v>1039</v>
      </c>
    </row>
    <row r="126" spans="2:15" x14ac:dyDescent="0.25">
      <c r="B126" s="25" t="s">
        <v>1038</v>
      </c>
      <c r="C126" s="62">
        <v>12</v>
      </c>
      <c r="D126" s="63">
        <v>1.9</v>
      </c>
      <c r="E126" s="31"/>
      <c r="F126" s="38"/>
      <c r="G126" s="39" t="s">
        <v>930</v>
      </c>
      <c r="H126" s="33">
        <f t="shared" si="10"/>
        <v>120000</v>
      </c>
      <c r="I126" s="34">
        <f t="shared" si="11"/>
        <v>79.771838678027748</v>
      </c>
      <c r="J126" s="58"/>
      <c r="K126" s="58"/>
      <c r="L126" s="35" t="str">
        <f t="shared" si="9"/>
        <v/>
      </c>
      <c r="M126" s="36" t="s">
        <v>140</v>
      </c>
      <c r="O126" s="25" t="s">
        <v>1040</v>
      </c>
    </row>
    <row r="127" spans="2:15" x14ac:dyDescent="0.25">
      <c r="B127" s="25" t="s">
        <v>1038</v>
      </c>
      <c r="C127" s="62">
        <v>7.7</v>
      </c>
      <c r="D127" s="63">
        <v>1.1000000000000001</v>
      </c>
      <c r="E127" s="31"/>
      <c r="F127" s="38"/>
      <c r="G127" s="39" t="s">
        <v>930</v>
      </c>
      <c r="H127" s="33">
        <f t="shared" si="10"/>
        <v>77000</v>
      </c>
      <c r="I127" s="34">
        <f t="shared" si="11"/>
        <v>63.900512579298002</v>
      </c>
      <c r="J127" s="58"/>
      <c r="K127" s="58"/>
      <c r="L127" s="35" t="str">
        <f t="shared" si="9"/>
        <v/>
      </c>
      <c r="M127" s="36" t="s">
        <v>132</v>
      </c>
      <c r="O127" s="25" t="s">
        <v>1040</v>
      </c>
    </row>
    <row r="128" spans="2:15" x14ac:dyDescent="0.25">
      <c r="B128" s="25" t="s">
        <v>1038</v>
      </c>
      <c r="C128" s="75">
        <v>8.6999999999999993</v>
      </c>
      <c r="D128" s="63">
        <v>2.6</v>
      </c>
      <c r="E128" s="31"/>
      <c r="F128" s="38"/>
      <c r="G128" s="39" t="s">
        <v>930</v>
      </c>
      <c r="H128" s="33">
        <f t="shared" si="10"/>
        <v>87000</v>
      </c>
      <c r="I128" s="34">
        <f t="shared" si="11"/>
        <v>67.923273098424289</v>
      </c>
      <c r="J128" s="58"/>
      <c r="K128" s="58"/>
      <c r="L128" s="35" t="str">
        <f t="shared" si="9"/>
        <v/>
      </c>
      <c r="M128" s="36" t="s">
        <v>140</v>
      </c>
      <c r="O128" s="25" t="s">
        <v>1041</v>
      </c>
    </row>
    <row r="129" spans="1:15" x14ac:dyDescent="0.25">
      <c r="B129" s="25" t="s">
        <v>1038</v>
      </c>
      <c r="C129" s="75">
        <v>5.6</v>
      </c>
      <c r="D129" s="63">
        <v>2.6</v>
      </c>
      <c r="E129" s="31"/>
      <c r="F129" s="38"/>
      <c r="G129" s="39" t="s">
        <v>930</v>
      </c>
      <c r="H129" s="33">
        <f t="shared" si="10"/>
        <v>56000</v>
      </c>
      <c r="I129" s="34">
        <f t="shared" si="11"/>
        <v>54.494540229588118</v>
      </c>
      <c r="J129" s="58"/>
      <c r="K129" s="58"/>
      <c r="L129" s="35" t="str">
        <f t="shared" si="9"/>
        <v/>
      </c>
      <c r="M129" s="36" t="s">
        <v>132</v>
      </c>
      <c r="O129" s="25" t="s">
        <v>1041</v>
      </c>
    </row>
    <row r="130" spans="1:15" x14ac:dyDescent="0.25">
      <c r="B130" s="25" t="s">
        <v>987</v>
      </c>
      <c r="C130" s="75">
        <v>27.8</v>
      </c>
      <c r="D130" s="63"/>
      <c r="E130" s="31" t="s">
        <v>1042</v>
      </c>
      <c r="F130" s="31"/>
      <c r="G130" s="39" t="s">
        <v>930</v>
      </c>
      <c r="H130" s="33">
        <f t="shared" si="10"/>
        <v>278000</v>
      </c>
      <c r="I130" s="34">
        <f t="shared" si="11"/>
        <v>121.41752538274599</v>
      </c>
      <c r="J130" s="58"/>
      <c r="K130" s="58" t="s">
        <v>236</v>
      </c>
      <c r="L130" s="35"/>
      <c r="M130" s="36" t="s">
        <v>140</v>
      </c>
      <c r="O130" s="25" t="s">
        <v>1043</v>
      </c>
    </row>
    <row r="131" spans="1:15" x14ac:dyDescent="0.25">
      <c r="B131" s="25" t="s">
        <v>987</v>
      </c>
      <c r="C131" s="75">
        <v>15.5</v>
      </c>
      <c r="D131" s="63"/>
      <c r="E131" s="31" t="s">
        <v>1044</v>
      </c>
      <c r="F131" s="31"/>
      <c r="G131" s="39" t="s">
        <v>930</v>
      </c>
      <c r="H131" s="33">
        <f t="shared" si="10"/>
        <v>155000</v>
      </c>
      <c r="I131" s="34">
        <f t="shared" si="11"/>
        <v>90.661902516132187</v>
      </c>
      <c r="J131" s="58"/>
      <c r="K131" s="58" t="s">
        <v>242</v>
      </c>
      <c r="L131" s="35"/>
      <c r="M131" s="36" t="s">
        <v>132</v>
      </c>
      <c r="O131" s="25" t="s">
        <v>1043</v>
      </c>
    </row>
    <row r="132" spans="1:15" x14ac:dyDescent="0.25">
      <c r="B132" s="25" t="s">
        <v>1045</v>
      </c>
      <c r="C132" s="75">
        <v>1.53</v>
      </c>
      <c r="D132" s="63">
        <v>0.35</v>
      </c>
      <c r="E132" s="31"/>
      <c r="F132" s="38"/>
      <c r="G132" s="39" t="s">
        <v>930</v>
      </c>
      <c r="H132" s="33">
        <f t="shared" si="10"/>
        <v>15300</v>
      </c>
      <c r="I132" s="34">
        <f t="shared" si="11"/>
        <v>28.484243826620069</v>
      </c>
      <c r="J132" s="34">
        <f>STDEV('[1]Tables summaries'!F104:F116)/SQRT(COUNT('[1]Tables summaries'!F104:F116))</f>
        <v>2.727216956464305</v>
      </c>
      <c r="K132" s="58"/>
      <c r="L132" s="35" t="str">
        <f>IF(F132&lt;&gt;"",ROUND((IF(G132="km2",0.01,100)/2.45)*SQRT(LEFT(F132,FIND("-",F132)-1)/PI()),2)&amp;"-"&amp;ROUND((IF(G132="km2",0.01,100)/2.45)*SQRT(RIGHT(F132,LEN(F132)-FIND("-",F132))/PI()),2),"")</f>
        <v/>
      </c>
      <c r="M132" s="36" t="s">
        <v>132</v>
      </c>
      <c r="N132" s="25" t="s">
        <v>136</v>
      </c>
      <c r="O132" s="25" t="s">
        <v>1046</v>
      </c>
    </row>
    <row r="133" spans="1:15" x14ac:dyDescent="0.25">
      <c r="B133" s="25" t="s">
        <v>1045</v>
      </c>
      <c r="C133" s="75">
        <v>4.26</v>
      </c>
      <c r="D133" s="63">
        <v>0.98</v>
      </c>
      <c r="E133" s="31"/>
      <c r="F133" s="38"/>
      <c r="G133" s="39" t="s">
        <v>930</v>
      </c>
      <c r="H133" s="33">
        <f t="shared" si="10"/>
        <v>42600</v>
      </c>
      <c r="I133" s="34">
        <f t="shared" si="11"/>
        <v>47.529558354312691</v>
      </c>
      <c r="J133" s="34">
        <f>STDEV('[1]Tables summaries'!F117:F127)/SQRT(COUNT('[1]Tables summaries'!F117:F127))</f>
        <v>5.5464585092065626</v>
      </c>
      <c r="K133" s="58"/>
      <c r="L133" s="35" t="str">
        <f t="shared" si="9"/>
        <v/>
      </c>
      <c r="M133" s="36" t="s">
        <v>140</v>
      </c>
      <c r="N133" s="25" t="s">
        <v>136</v>
      </c>
      <c r="O133" s="25" t="s">
        <v>1046</v>
      </c>
    </row>
    <row r="134" spans="1:15" x14ac:dyDescent="0.25">
      <c r="B134" s="25" t="s">
        <v>1047</v>
      </c>
      <c r="C134" s="76">
        <v>10.199999999999999</v>
      </c>
      <c r="D134" s="30">
        <v>2.16</v>
      </c>
      <c r="F134" s="25" t="s">
        <v>1048</v>
      </c>
      <c r="G134" s="39" t="s">
        <v>930</v>
      </c>
      <c r="H134" s="33">
        <f t="shared" si="10"/>
        <v>102000</v>
      </c>
      <c r="I134" s="34">
        <f t="shared" si="11"/>
        <v>73.546001313207299</v>
      </c>
      <c r="J134" s="58"/>
      <c r="K134" s="58"/>
      <c r="L134" s="35" t="str">
        <f t="shared" si="9"/>
        <v>59.47-89.19</v>
      </c>
      <c r="N134" s="25" t="s">
        <v>49</v>
      </c>
    </row>
    <row r="135" spans="1:15" x14ac:dyDescent="0.25">
      <c r="B135" s="25" t="s">
        <v>1047</v>
      </c>
      <c r="C135" s="76">
        <v>9.5299999999999994</v>
      </c>
      <c r="D135" s="30">
        <v>1.6</v>
      </c>
      <c r="F135" s="25" t="s">
        <v>1049</v>
      </c>
      <c r="G135" s="39" t="s">
        <v>930</v>
      </c>
      <c r="H135" s="33">
        <f t="shared" si="10"/>
        <v>95300</v>
      </c>
      <c r="I135" s="34">
        <f t="shared" si="11"/>
        <v>71.089495077846749</v>
      </c>
      <c r="J135" s="58"/>
      <c r="K135" s="58"/>
      <c r="L135" s="35" t="str">
        <f t="shared" si="9"/>
        <v>59.83-82.71</v>
      </c>
      <c r="N135" s="25" t="s">
        <v>52</v>
      </c>
    </row>
    <row r="136" spans="1:15" x14ac:dyDescent="0.25">
      <c r="B136" s="25" t="s">
        <v>1047</v>
      </c>
      <c r="C136" s="76">
        <v>3.47</v>
      </c>
      <c r="D136" s="30">
        <v>0.32300000000000001</v>
      </c>
      <c r="F136" s="25" t="s">
        <v>1050</v>
      </c>
      <c r="G136" s="39" t="s">
        <v>930</v>
      </c>
      <c r="H136" s="33">
        <f t="shared" si="10"/>
        <v>34700</v>
      </c>
      <c r="I136" s="34">
        <f t="shared" si="11"/>
        <v>42.89668350998933</v>
      </c>
      <c r="J136" s="58"/>
      <c r="K136" s="58"/>
      <c r="L136" s="35" t="str">
        <f t="shared" si="9"/>
        <v>38.33-46.23</v>
      </c>
      <c r="N136" s="25" t="s">
        <v>49</v>
      </c>
    </row>
    <row r="137" spans="1:15" x14ac:dyDescent="0.25">
      <c r="A137" s="10"/>
      <c r="B137" s="25" t="s">
        <v>1047</v>
      </c>
      <c r="C137" s="77">
        <v>2.76</v>
      </c>
      <c r="D137" s="72">
        <v>0.26200000000000001</v>
      </c>
      <c r="E137" s="47"/>
      <c r="F137" s="47" t="s">
        <v>1051</v>
      </c>
      <c r="G137" s="67" t="s">
        <v>930</v>
      </c>
      <c r="H137" s="52">
        <f t="shared" si="10"/>
        <v>27599.999999999996</v>
      </c>
      <c r="I137" s="54">
        <f t="shared" si="11"/>
        <v>38.257229860470225</v>
      </c>
      <c r="J137" s="68"/>
      <c r="K137" s="68"/>
      <c r="L137" s="55" t="str">
        <f t="shared" si="9"/>
        <v>35.08-42.02</v>
      </c>
      <c r="M137" s="47"/>
      <c r="N137" s="47" t="s">
        <v>52</v>
      </c>
    </row>
    <row r="138" spans="1:15" x14ac:dyDescent="0.25">
      <c r="A138" s="7" t="s">
        <v>1052</v>
      </c>
      <c r="B138" s="78" t="s">
        <v>1053</v>
      </c>
      <c r="C138" s="79">
        <v>8.1416789999999999</v>
      </c>
      <c r="D138" s="79"/>
      <c r="E138" s="79"/>
      <c r="F138" s="79"/>
      <c r="H138" s="33"/>
      <c r="I138" s="34"/>
    </row>
    <row r="139" spans="1:15" x14ac:dyDescent="0.25">
      <c r="B139" s="44" t="s">
        <v>1054</v>
      </c>
      <c r="C139" s="79">
        <v>18.849350000000001</v>
      </c>
      <c r="D139" s="79"/>
      <c r="E139" s="79"/>
      <c r="F139" s="79"/>
      <c r="H139" s="33"/>
      <c r="I139" s="34"/>
    </row>
    <row r="140" spans="1:15" x14ac:dyDescent="0.25">
      <c r="B140" s="44" t="s">
        <v>1055</v>
      </c>
      <c r="C140" s="79">
        <v>23.085640000000001</v>
      </c>
      <c r="D140" s="79"/>
      <c r="E140" s="79"/>
      <c r="F140" s="79"/>
      <c r="H140" s="33"/>
      <c r="I140" s="34"/>
    </row>
    <row r="141" spans="1:15" x14ac:dyDescent="0.25">
      <c r="B141" s="44" t="s">
        <v>1056</v>
      </c>
      <c r="C141" s="79">
        <v>21.41741</v>
      </c>
      <c r="D141" s="79"/>
      <c r="E141" s="79"/>
      <c r="F141" s="79"/>
      <c r="H141" s="33"/>
      <c r="I141" s="34"/>
    </row>
    <row r="142" spans="1:15" x14ac:dyDescent="0.25">
      <c r="B142" s="44" t="s">
        <v>1057</v>
      </c>
      <c r="C142" s="79">
        <v>11.51407</v>
      </c>
      <c r="D142" s="79"/>
      <c r="E142" s="79"/>
      <c r="F142" s="79"/>
      <c r="H142" s="33"/>
      <c r="I142" s="34"/>
    </row>
    <row r="143" spans="1:15" x14ac:dyDescent="0.25">
      <c r="B143" s="44" t="s">
        <v>1058</v>
      </c>
      <c r="C143" s="79">
        <v>9.1099530000000009</v>
      </c>
      <c r="D143" s="79"/>
      <c r="E143" s="79"/>
      <c r="F143" s="79"/>
      <c r="H143" s="33"/>
      <c r="I143" s="34"/>
    </row>
    <row r="144" spans="1:15" x14ac:dyDescent="0.25">
      <c r="B144" s="44" t="s">
        <v>1058</v>
      </c>
      <c r="C144" s="79">
        <v>11.07987</v>
      </c>
      <c r="D144" s="79"/>
      <c r="E144" s="79"/>
      <c r="F144" s="79"/>
      <c r="H144" s="33"/>
      <c r="I144" s="34"/>
    </row>
    <row r="145" spans="1:15" x14ac:dyDescent="0.25">
      <c r="B145" s="44" t="s">
        <v>1059</v>
      </c>
      <c r="C145" s="80">
        <v>2.2999999999999998</v>
      </c>
      <c r="D145" s="36">
        <v>2.12</v>
      </c>
      <c r="E145" s="36"/>
      <c r="F145" s="36"/>
      <c r="G145" s="39" t="s">
        <v>930</v>
      </c>
      <c r="H145" s="33">
        <f t="shared" si="10"/>
        <v>23000</v>
      </c>
      <c r="I145" s="34">
        <f t="shared" si="11"/>
        <v>34.923912970399606</v>
      </c>
      <c r="J145" s="34"/>
      <c r="M145" s="25" t="s">
        <v>140</v>
      </c>
      <c r="N145" s="25" t="s">
        <v>52</v>
      </c>
      <c r="O145" s="25" t="s">
        <v>1060</v>
      </c>
    </row>
    <row r="146" spans="1:15" x14ac:dyDescent="0.25">
      <c r="B146" s="44" t="s">
        <v>1059</v>
      </c>
      <c r="C146" s="80">
        <v>1.47</v>
      </c>
      <c r="D146" s="36">
        <v>1.1599999999999999</v>
      </c>
      <c r="E146" s="36"/>
      <c r="F146" s="36"/>
      <c r="G146" s="39" t="s">
        <v>930</v>
      </c>
      <c r="H146" s="33">
        <f t="shared" si="10"/>
        <v>14700</v>
      </c>
      <c r="I146" s="34">
        <f t="shared" si="11"/>
        <v>27.920143537309706</v>
      </c>
      <c r="M146" s="25" t="s">
        <v>132</v>
      </c>
      <c r="N146" s="25" t="s">
        <v>52</v>
      </c>
      <c r="O146" s="25" t="s">
        <v>1060</v>
      </c>
    </row>
    <row r="147" spans="1:15" x14ac:dyDescent="0.25">
      <c r="B147" s="44" t="s">
        <v>1059</v>
      </c>
      <c r="C147" s="80">
        <v>0.89</v>
      </c>
      <c r="D147" s="36">
        <v>0.31</v>
      </c>
      <c r="E147" s="36"/>
      <c r="F147" s="36"/>
      <c r="G147" s="39" t="s">
        <v>930</v>
      </c>
      <c r="H147" s="33">
        <f t="shared" si="10"/>
        <v>8900</v>
      </c>
      <c r="I147" s="34">
        <f t="shared" si="11"/>
        <v>21.724709739152672</v>
      </c>
      <c r="M147" s="25" t="s">
        <v>140</v>
      </c>
      <c r="N147" s="25" t="s">
        <v>52</v>
      </c>
      <c r="O147" s="25" t="s">
        <v>1060</v>
      </c>
    </row>
    <row r="148" spans="1:15" x14ac:dyDescent="0.25">
      <c r="B148" s="48" t="s">
        <v>1059</v>
      </c>
      <c r="C148" s="80">
        <v>1.1599999999999999</v>
      </c>
      <c r="D148" s="36">
        <v>0.36</v>
      </c>
      <c r="E148" s="36"/>
      <c r="F148" s="36"/>
      <c r="G148" s="67" t="s">
        <v>930</v>
      </c>
      <c r="H148" s="33">
        <f t="shared" si="10"/>
        <v>11600</v>
      </c>
      <c r="I148" s="34">
        <f t="shared" si="11"/>
        <v>24.802072570393868</v>
      </c>
      <c r="M148" s="25" t="s">
        <v>132</v>
      </c>
      <c r="N148" s="25" t="s">
        <v>52</v>
      </c>
      <c r="O148" s="25" t="s">
        <v>1060</v>
      </c>
    </row>
    <row r="149" spans="1:15" x14ac:dyDescent="0.25">
      <c r="B149" s="25" t="s">
        <v>1111</v>
      </c>
      <c r="C149" s="80">
        <v>0.27</v>
      </c>
      <c r="D149" s="36"/>
      <c r="E149" s="36"/>
      <c r="F149" s="36"/>
      <c r="G149" s="39" t="s">
        <v>930</v>
      </c>
      <c r="H149" s="33">
        <f t="shared" si="10"/>
        <v>2700</v>
      </c>
      <c r="I149" s="34">
        <f t="shared" si="11"/>
        <v>11.965775801704162</v>
      </c>
      <c r="M149" s="25" t="s">
        <v>132</v>
      </c>
    </row>
    <row r="150" spans="1:15" x14ac:dyDescent="0.25">
      <c r="B150" s="25" t="s">
        <v>1111</v>
      </c>
      <c r="C150" s="80">
        <f>AVERAGE(7.51, 11.35)</f>
        <v>9.43</v>
      </c>
      <c r="D150" s="36"/>
      <c r="E150" s="36"/>
      <c r="F150" s="36"/>
      <c r="G150" s="39" t="s">
        <v>930</v>
      </c>
      <c r="H150" s="33">
        <f t="shared" si="10"/>
        <v>94300</v>
      </c>
      <c r="I150" s="34">
        <f t="shared" si="11"/>
        <v>70.715534066940251</v>
      </c>
      <c r="M150" s="25" t="s">
        <v>140</v>
      </c>
    </row>
    <row r="151" spans="1:15" s="81" customFormat="1" x14ac:dyDescent="0.25">
      <c r="A151" s="18" t="s">
        <v>1061</v>
      </c>
      <c r="B151" s="81" t="s">
        <v>1062</v>
      </c>
      <c r="C151" s="82">
        <v>5.8</v>
      </c>
      <c r="G151" s="83" t="s">
        <v>930</v>
      </c>
      <c r="H151" s="84">
        <f t="shared" si="10"/>
        <v>58000</v>
      </c>
      <c r="I151" s="81">
        <f t="shared" si="11"/>
        <v>55.459120250283632</v>
      </c>
      <c r="L151" s="85"/>
      <c r="M151" s="81" t="s">
        <v>140</v>
      </c>
    </row>
    <row r="152" spans="1:15" x14ac:dyDescent="0.25">
      <c r="B152" s="25" t="s">
        <v>1062</v>
      </c>
      <c r="C152" s="86">
        <v>5.0999999999999996</v>
      </c>
      <c r="G152" s="27" t="s">
        <v>930</v>
      </c>
      <c r="H152" s="52">
        <f t="shared" si="10"/>
        <v>51000</v>
      </c>
      <c r="I152" s="25">
        <f t="shared" si="11"/>
        <v>52.004876257723609</v>
      </c>
      <c r="M152" s="25" t="s">
        <v>132</v>
      </c>
    </row>
    <row r="153" spans="1:15" x14ac:dyDescent="0.25">
      <c r="A153" s="18" t="s">
        <v>719</v>
      </c>
      <c r="B153" s="87" t="s">
        <v>720</v>
      </c>
      <c r="C153" s="88">
        <v>111</v>
      </c>
      <c r="D153" s="89">
        <v>24.433583445741235</v>
      </c>
      <c r="E153" s="81"/>
      <c r="F153" s="81" t="s">
        <v>1063</v>
      </c>
      <c r="G153" s="83" t="s">
        <v>930</v>
      </c>
      <c r="H153" s="33">
        <f t="shared" si="10"/>
        <v>1110000</v>
      </c>
      <c r="I153" s="81">
        <v>239.40169049464734</v>
      </c>
      <c r="J153" s="81">
        <v>27.835529135288123</v>
      </c>
      <c r="K153" s="81"/>
      <c r="L153" s="85" t="s">
        <v>1064</v>
      </c>
      <c r="M153" s="81" t="s">
        <v>140</v>
      </c>
      <c r="N153" s="81"/>
      <c r="O153" s="81"/>
    </row>
    <row r="154" spans="1:15" x14ac:dyDescent="0.25">
      <c r="A154" s="20"/>
      <c r="B154" s="90" t="s">
        <v>720</v>
      </c>
      <c r="C154" s="26">
        <v>59</v>
      </c>
      <c r="G154" s="27" t="s">
        <v>930</v>
      </c>
      <c r="H154" s="36">
        <f t="shared" si="10"/>
        <v>590000</v>
      </c>
      <c r="I154" s="27">
        <v>176.88254778202483</v>
      </c>
      <c r="M154" s="25" t="s">
        <v>132</v>
      </c>
    </row>
    <row r="155" spans="1:15" s="81" customFormat="1" x14ac:dyDescent="0.25">
      <c r="A155" s="18" t="s">
        <v>851</v>
      </c>
      <c r="B155" s="81" t="s">
        <v>1065</v>
      </c>
      <c r="C155" s="82"/>
      <c r="G155" s="83" t="s">
        <v>930</v>
      </c>
      <c r="H155" s="84"/>
      <c r="I155" s="83">
        <v>34.867371399859984</v>
      </c>
      <c r="J155" s="81">
        <v>3.4671544880677718</v>
      </c>
      <c r="L155" s="85" t="s">
        <v>865</v>
      </c>
      <c r="M155" s="81" t="s">
        <v>140</v>
      </c>
      <c r="N155" s="81" t="s">
        <v>49</v>
      </c>
      <c r="O155" s="81" t="s">
        <v>456</v>
      </c>
    </row>
    <row r="156" spans="1:15" x14ac:dyDescent="0.25">
      <c r="B156" s="25" t="s">
        <v>1065</v>
      </c>
      <c r="C156" s="86"/>
      <c r="G156" s="27" t="s">
        <v>930</v>
      </c>
      <c r="H156" s="33"/>
      <c r="I156" s="25">
        <v>37.802875939202934</v>
      </c>
      <c r="J156" s="25">
        <v>3.0487710131114243</v>
      </c>
      <c r="L156" s="28" t="s">
        <v>871</v>
      </c>
      <c r="M156" s="25" t="s">
        <v>132</v>
      </c>
      <c r="N156" s="25" t="s">
        <v>49</v>
      </c>
      <c r="O156" s="25" t="s">
        <v>456</v>
      </c>
    </row>
    <row r="157" spans="1:15" x14ac:dyDescent="0.25">
      <c r="B157" s="25" t="s">
        <v>1065</v>
      </c>
      <c r="C157" s="86"/>
      <c r="G157" s="27" t="s">
        <v>930</v>
      </c>
      <c r="I157" s="25">
        <v>31.475897192616657</v>
      </c>
      <c r="J157" s="25">
        <v>4.1536671888605632</v>
      </c>
      <c r="L157" s="28" t="s">
        <v>872</v>
      </c>
      <c r="M157" s="25" t="s">
        <v>140</v>
      </c>
      <c r="N157" s="25" t="s">
        <v>49</v>
      </c>
      <c r="O157" s="25" t="s">
        <v>460</v>
      </c>
    </row>
    <row r="158" spans="1:15" x14ac:dyDescent="0.25">
      <c r="B158" s="25" t="s">
        <v>1065</v>
      </c>
      <c r="C158" s="86"/>
      <c r="G158" s="27" t="s">
        <v>930</v>
      </c>
      <c r="I158" s="25">
        <v>32.488728765446929</v>
      </c>
      <c r="J158" s="25">
        <v>3.3726889545019021</v>
      </c>
      <c r="L158" s="28" t="s">
        <v>875</v>
      </c>
      <c r="M158" s="25" t="s">
        <v>132</v>
      </c>
      <c r="N158" s="25" t="s">
        <v>49</v>
      </c>
      <c r="O158" s="25" t="s">
        <v>460</v>
      </c>
    </row>
    <row r="159" spans="1:15" x14ac:dyDescent="0.25">
      <c r="B159" s="25" t="s">
        <v>1066</v>
      </c>
      <c r="C159" s="86">
        <v>18.7</v>
      </c>
      <c r="F159" s="25" t="s">
        <v>1067</v>
      </c>
      <c r="G159" s="27" t="s">
        <v>930</v>
      </c>
      <c r="H159" s="33">
        <f t="shared" si="10"/>
        <v>187000</v>
      </c>
      <c r="I159" s="25">
        <f t="shared" ref="I159" si="12">(1/2.45)*SQRT(H159/PI())</f>
        <v>99.581756529317147</v>
      </c>
      <c r="L159" s="28" t="str">
        <f t="shared" ref="L159" si="13">IF(F159&lt;&gt;"",ROUND((IF(G159="km2",0.01,100)/2.45)*SQRT(LEFT(F159,FIND("-",F159)-1)/PI()),2)&amp;"-"&amp;ROUND((IF(G159="km2",0.01,100)/2.45)*SQRT(RIGHT(F159,LEN(F159)-FIND("-",F159))/PI()),2),"")</f>
        <v>52-117.19</v>
      </c>
      <c r="M159" s="25" t="s">
        <v>28</v>
      </c>
      <c r="N159" s="25" t="s">
        <v>100</v>
      </c>
      <c r="O159" s="25" t="s">
        <v>878</v>
      </c>
    </row>
    <row r="160" spans="1:15" x14ac:dyDescent="0.25">
      <c r="B160" s="25" t="s">
        <v>1068</v>
      </c>
      <c r="C160" s="86"/>
      <c r="G160" s="27" t="s">
        <v>930</v>
      </c>
      <c r="I160" s="25">
        <v>35.032328631034993</v>
      </c>
      <c r="J160" s="25">
        <v>6.1027900713549572</v>
      </c>
      <c r="L160" s="28" t="s">
        <v>883</v>
      </c>
      <c r="M160" s="25" t="s">
        <v>140</v>
      </c>
      <c r="N160" s="25" t="s">
        <v>100</v>
      </c>
      <c r="O160" s="25" t="s">
        <v>456</v>
      </c>
    </row>
    <row r="161" spans="2:15" x14ac:dyDescent="0.25">
      <c r="B161" s="25" t="s">
        <v>1068</v>
      </c>
      <c r="C161" s="86"/>
      <c r="G161" s="27" t="s">
        <v>930</v>
      </c>
      <c r="I161" s="25">
        <v>42.236075173797644</v>
      </c>
      <c r="J161" s="25">
        <v>3.7294299197255736</v>
      </c>
      <c r="L161" s="28" t="s">
        <v>888</v>
      </c>
      <c r="M161" s="25" t="s">
        <v>132</v>
      </c>
      <c r="N161" s="25" t="s">
        <v>100</v>
      </c>
      <c r="O161" s="25" t="s">
        <v>456</v>
      </c>
    </row>
    <row r="162" spans="2:15" x14ac:dyDescent="0.25">
      <c r="B162" s="25" t="s">
        <v>1068</v>
      </c>
      <c r="C162" s="86"/>
      <c r="G162" s="27" t="s">
        <v>930</v>
      </c>
      <c r="I162" s="25">
        <v>31.820645723143446</v>
      </c>
      <c r="J162" s="25">
        <v>10.176595769859349</v>
      </c>
      <c r="L162" s="28" t="s">
        <v>890</v>
      </c>
      <c r="M162" s="25" t="s">
        <v>140</v>
      </c>
      <c r="N162" s="25" t="s">
        <v>100</v>
      </c>
      <c r="O162" s="25" t="s">
        <v>460</v>
      </c>
    </row>
    <row r="163" spans="2:15" x14ac:dyDescent="0.25">
      <c r="B163" s="25" t="s">
        <v>1068</v>
      </c>
      <c r="C163" s="86"/>
      <c r="G163" s="27" t="s">
        <v>930</v>
      </c>
      <c r="I163" s="25">
        <v>39.369388067009986</v>
      </c>
      <c r="J163" s="25">
        <v>6.8544655808495802</v>
      </c>
      <c r="L163" s="28" t="s">
        <v>892</v>
      </c>
      <c r="M163" s="25" t="s">
        <v>132</v>
      </c>
      <c r="N163" s="25" t="s">
        <v>100</v>
      </c>
      <c r="O163" s="25" t="s">
        <v>460</v>
      </c>
    </row>
    <row r="164" spans="2:15" x14ac:dyDescent="0.25">
      <c r="B164" s="25" t="s">
        <v>1069</v>
      </c>
      <c r="C164" s="86"/>
      <c r="G164" s="27" t="s">
        <v>930</v>
      </c>
      <c r="I164" s="25">
        <v>70.997521703214204</v>
      </c>
      <c r="J164" s="25">
        <v>5.748816159673094</v>
      </c>
      <c r="L164" s="28" t="s">
        <v>894</v>
      </c>
      <c r="M164" s="25" t="s">
        <v>140</v>
      </c>
      <c r="N164" s="25" t="s">
        <v>897</v>
      </c>
      <c r="O164" s="25" t="s">
        <v>1060</v>
      </c>
    </row>
    <row r="165" spans="2:15" x14ac:dyDescent="0.25">
      <c r="B165" s="25" t="s">
        <v>1069</v>
      </c>
      <c r="G165" s="27" t="s">
        <v>930</v>
      </c>
      <c r="I165" s="25">
        <v>46.741901473132998</v>
      </c>
      <c r="J165" s="25">
        <v>3.5184737778880888</v>
      </c>
      <c r="L165" s="28" t="s">
        <v>900</v>
      </c>
      <c r="M165" s="25" t="s">
        <v>132</v>
      </c>
      <c r="N165" s="25" t="s">
        <v>897</v>
      </c>
      <c r="O165" s="25" t="s">
        <v>1060</v>
      </c>
    </row>
    <row r="166" spans="2:15" x14ac:dyDescent="0.25">
      <c r="B166" s="25" t="s">
        <v>1070</v>
      </c>
      <c r="C166" s="86">
        <v>94</v>
      </c>
      <c r="D166" s="25">
        <v>15.7</v>
      </c>
      <c r="F166" s="25" t="s">
        <v>1071</v>
      </c>
      <c r="G166" s="27" t="s">
        <v>930</v>
      </c>
      <c r="H166" s="33">
        <f t="shared" ref="H166:H170" si="14">IF(G166="ha",C166*10000,IF(G166="km2",C166*1000000,C166))</f>
        <v>940000</v>
      </c>
      <c r="I166" s="25">
        <f t="shared" ref="I166:I167" si="15">(1/2.45)*SQRT(H166/PI())</f>
        <v>223.26616162682163</v>
      </c>
      <c r="L166" s="28" t="str">
        <f t="shared" ref="L166:L170" si="16">IF(F166&lt;&gt;"",ROUND((IF(G166="km2",0.01,100)/2.45)*SQRT(LEFT(F166,FIND("-",F166)-1)/PI()),2)&amp;"-"&amp;ROUND((IF(G166="km2",0.01,100)/2.45)*SQRT(RIGHT(F166,LEN(F166)-FIND("-",F166))/PI()),2),"")</f>
        <v>93.82-323.13</v>
      </c>
      <c r="M166" s="25" t="s">
        <v>140</v>
      </c>
      <c r="N166" s="25" t="s">
        <v>136</v>
      </c>
      <c r="O166" s="25" t="s">
        <v>878</v>
      </c>
    </row>
    <row r="167" spans="2:15" x14ac:dyDescent="0.25">
      <c r="B167" s="25" t="s">
        <v>1070</v>
      </c>
      <c r="C167" s="86">
        <v>43.6</v>
      </c>
      <c r="D167" s="25">
        <v>16.399999999999999</v>
      </c>
      <c r="F167" s="25" t="s">
        <v>1072</v>
      </c>
      <c r="G167" s="27" t="s">
        <v>930</v>
      </c>
      <c r="H167" s="33">
        <f t="shared" si="14"/>
        <v>436000</v>
      </c>
      <c r="I167" s="25">
        <f t="shared" si="15"/>
        <v>152.05553161284945</v>
      </c>
      <c r="L167" s="28" t="str">
        <f t="shared" si="16"/>
        <v>95.78-197.83</v>
      </c>
      <c r="M167" s="25" t="s">
        <v>132</v>
      </c>
      <c r="N167" s="25" t="s">
        <v>136</v>
      </c>
      <c r="O167" s="25" t="s">
        <v>878</v>
      </c>
    </row>
    <row r="168" spans="2:15" x14ac:dyDescent="0.25">
      <c r="B168" s="25" t="s">
        <v>1070</v>
      </c>
      <c r="C168" s="86">
        <v>37.9</v>
      </c>
      <c r="D168" s="25">
        <v>5.2</v>
      </c>
      <c r="F168" s="25" t="s">
        <v>1073</v>
      </c>
      <c r="G168" s="27" t="s">
        <v>930</v>
      </c>
      <c r="H168" s="33">
        <f t="shared" si="14"/>
        <v>379000</v>
      </c>
      <c r="I168" s="25">
        <f>(1/2.45)*SQRT(H168/PI())</f>
        <v>141.76812133615036</v>
      </c>
      <c r="L168" s="28" t="str">
        <f t="shared" si="16"/>
        <v>113.28-162.18</v>
      </c>
      <c r="M168" s="25" t="s">
        <v>140</v>
      </c>
      <c r="N168" s="25" t="s">
        <v>389</v>
      </c>
      <c r="O168" s="25" t="s">
        <v>878</v>
      </c>
    </row>
    <row r="169" spans="2:15" x14ac:dyDescent="0.25">
      <c r="B169" s="25" t="s">
        <v>1070</v>
      </c>
      <c r="C169" s="86">
        <v>11.4</v>
      </c>
      <c r="D169" s="25">
        <v>2.6</v>
      </c>
      <c r="F169" s="25" t="s">
        <v>1074</v>
      </c>
      <c r="G169" s="27" t="s">
        <v>930</v>
      </c>
      <c r="H169" s="33">
        <f t="shared" si="14"/>
        <v>114000</v>
      </c>
      <c r="I169" s="25">
        <f>(1/2.45)*SQRT(H174/PI())</f>
        <v>10.037736243603947</v>
      </c>
      <c r="L169" s="28" t="str">
        <f t="shared" si="16"/>
        <v>54.49-98.51</v>
      </c>
      <c r="M169" s="25" t="s">
        <v>132</v>
      </c>
      <c r="N169" s="25" t="s">
        <v>389</v>
      </c>
      <c r="O169" s="25" t="s">
        <v>878</v>
      </c>
    </row>
    <row r="170" spans="2:15" x14ac:dyDescent="0.25">
      <c r="B170" s="25" t="s">
        <v>1075</v>
      </c>
      <c r="C170" s="91">
        <v>29.34</v>
      </c>
      <c r="D170" s="25">
        <v>4.3600000000000003</v>
      </c>
      <c r="F170" s="25" t="s">
        <v>1076</v>
      </c>
      <c r="G170" s="27" t="s">
        <v>930</v>
      </c>
      <c r="H170" s="33">
        <f t="shared" si="14"/>
        <v>293400</v>
      </c>
      <c r="I170" s="25">
        <v>121.50907199447985</v>
      </c>
      <c r="J170" s="25">
        <v>11.490164631846419</v>
      </c>
      <c r="L170" s="28" t="str">
        <f t="shared" si="16"/>
        <v>70.75-157.77</v>
      </c>
      <c r="M170" s="25" t="s">
        <v>140</v>
      </c>
      <c r="N170" s="25" t="s">
        <v>389</v>
      </c>
      <c r="O170" s="25" t="s">
        <v>1060</v>
      </c>
    </row>
    <row r="174" spans="2:15" x14ac:dyDescent="0.25">
      <c r="C174" s="76">
        <v>0.19</v>
      </c>
      <c r="G174" s="27" t="s">
        <v>930</v>
      </c>
      <c r="H174" s="28">
        <f t="shared" ref="H174" si="17">IF(G174="ha",C174*10000,IF(G174="km2",C174*1000000,C174))</f>
        <v>1900</v>
      </c>
      <c r="I174" s="25">
        <f>(1/2.45)*SQRT(H174/PI())</f>
        <v>10.037736243603947</v>
      </c>
      <c r="J174" s="25">
        <v>11.490164631846419</v>
      </c>
      <c r="L174" s="28" t="str">
        <f t="shared" ref="L174" si="18">IF(F174&lt;&gt;"",ROUND((IF(G174="km2",0.01,100)/2.45)*SQRT(LEFT(F174,FIND("-",F174)-1)/PI()),2)&amp;"-"&amp;ROUND((IF(G174="km2",0.01,100)/2.45)*SQRT(RIGHT(F174,LEN(F174)-FIND("-",F174))/PI()),2),"")</f>
        <v/>
      </c>
    </row>
  </sheetData>
  <mergeCells count="2">
    <mergeCell ref="C4:F4"/>
    <mergeCell ref="I4:L4"/>
  </mergeCells>
  <phoneticPr fontId="12" type="noConversion"/>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6AB5C-64D3-A649-9265-207F82B264D1}">
  <dimension ref="A1:I32"/>
  <sheetViews>
    <sheetView topLeftCell="B2" workbookViewId="0">
      <selection activeCell="F32" sqref="F32:H32"/>
    </sheetView>
  </sheetViews>
  <sheetFormatPr defaultColWidth="8.875" defaultRowHeight="15" x14ac:dyDescent="0.25"/>
  <cols>
    <col min="1" max="1" width="20.625" style="25" customWidth="1"/>
    <col min="2" max="2" width="20.875" style="25" customWidth="1"/>
    <col min="3" max="4" width="8.875" style="25"/>
    <col min="5" max="5" width="15.875" style="25" bestFit="1" customWidth="1"/>
    <col min="6" max="7" width="8.875" style="25"/>
    <col min="8" max="8" width="15.875" style="25" bestFit="1" customWidth="1"/>
    <col min="9" max="16384" width="8.875" style="25"/>
  </cols>
  <sheetData>
    <row r="1" spans="1:9" ht="23.25" x14ac:dyDescent="0.35">
      <c r="A1" s="19" t="s">
        <v>1077</v>
      </c>
      <c r="C1" s="26"/>
    </row>
    <row r="2" spans="1:9" x14ac:dyDescent="0.25">
      <c r="A2" s="20" t="s">
        <v>1078</v>
      </c>
      <c r="C2" s="26"/>
    </row>
    <row r="4" spans="1:9" x14ac:dyDescent="0.25">
      <c r="A4" s="20"/>
      <c r="C4" s="158" t="s">
        <v>1079</v>
      </c>
      <c r="D4" s="159"/>
      <c r="E4" s="160"/>
      <c r="F4" s="158" t="s">
        <v>1080</v>
      </c>
      <c r="G4" s="159"/>
      <c r="H4" s="159"/>
      <c r="I4" s="20"/>
    </row>
    <row r="5" spans="1:9" x14ac:dyDescent="0.25">
      <c r="A5" s="20" t="s">
        <v>921</v>
      </c>
      <c r="B5" s="21" t="s">
        <v>922</v>
      </c>
      <c r="C5" s="22" t="s">
        <v>6</v>
      </c>
      <c r="D5" s="23" t="s">
        <v>7</v>
      </c>
      <c r="E5" s="9" t="s">
        <v>9</v>
      </c>
      <c r="F5" s="24" t="s">
        <v>6</v>
      </c>
      <c r="G5" s="23" t="s">
        <v>7</v>
      </c>
      <c r="H5" s="23" t="s">
        <v>9</v>
      </c>
    </row>
    <row r="6" spans="1:9" x14ac:dyDescent="0.25">
      <c r="A6" s="20" t="s">
        <v>632</v>
      </c>
      <c r="B6" s="44" t="s">
        <v>1081</v>
      </c>
      <c r="C6" s="32">
        <v>4.7</v>
      </c>
      <c r="D6" s="36">
        <v>0.6</v>
      </c>
      <c r="E6" s="33" t="s">
        <v>1082</v>
      </c>
      <c r="F6" s="25">
        <f t="shared" ref="F6:G25" si="0">C6/100</f>
        <v>4.7E-2</v>
      </c>
      <c r="G6" s="25">
        <f t="shared" si="0"/>
        <v>6.0000000000000001E-3</v>
      </c>
      <c r="H6" s="92" t="str">
        <f>LEFT(E6,FIND("-",E6)-1)/100 &amp;"-"&amp;RIGHT(E6,LEN(E6)-FIND("-",E6))/100</f>
        <v>0.034-0.06</v>
      </c>
    </row>
    <row r="7" spans="1:9" x14ac:dyDescent="0.25">
      <c r="A7" s="20"/>
      <c r="B7" s="44" t="s">
        <v>1081</v>
      </c>
      <c r="C7" s="32">
        <v>2.6</v>
      </c>
      <c r="D7" s="36">
        <v>0.4</v>
      </c>
      <c r="E7" s="33" t="s">
        <v>1083</v>
      </c>
      <c r="F7" s="25">
        <f t="shared" si="0"/>
        <v>2.6000000000000002E-2</v>
      </c>
      <c r="G7" s="25">
        <f t="shared" si="0"/>
        <v>4.0000000000000001E-3</v>
      </c>
      <c r="H7" s="92" t="str">
        <f t="shared" ref="H7:H16" si="1">LEFT(E7,FIND("-",E7)-1)/100 &amp;"-"&amp;RIGHT(E7,LEN(E7)-FIND("-",E7))/100</f>
        <v>0.018-0.035</v>
      </c>
    </row>
    <row r="8" spans="1:9" x14ac:dyDescent="0.25">
      <c r="A8" s="20"/>
      <c r="B8" s="44" t="s">
        <v>1081</v>
      </c>
      <c r="C8" s="32">
        <v>4.8</v>
      </c>
      <c r="D8" s="36">
        <v>0.3</v>
      </c>
      <c r="E8" s="33" t="s">
        <v>1084</v>
      </c>
      <c r="F8" s="25">
        <f t="shared" si="0"/>
        <v>4.8000000000000001E-2</v>
      </c>
      <c r="G8" s="25">
        <f t="shared" si="0"/>
        <v>3.0000000000000001E-3</v>
      </c>
      <c r="H8" s="92" t="str">
        <f t="shared" si="1"/>
        <v>0.042-0.054</v>
      </c>
    </row>
    <row r="9" spans="1:9" x14ac:dyDescent="0.25">
      <c r="A9" s="20"/>
      <c r="B9" s="44" t="s">
        <v>1081</v>
      </c>
      <c r="C9" s="32">
        <v>1.5</v>
      </c>
      <c r="D9" s="36">
        <v>0.2</v>
      </c>
      <c r="E9" s="33" t="s">
        <v>1085</v>
      </c>
      <c r="F9" s="25">
        <f t="shared" si="0"/>
        <v>1.4999999999999999E-2</v>
      </c>
      <c r="G9" s="25">
        <f t="shared" si="0"/>
        <v>2E-3</v>
      </c>
      <c r="H9" s="92" t="str">
        <f t="shared" si="1"/>
        <v>0.011-0.019</v>
      </c>
    </row>
    <row r="10" spans="1:9" x14ac:dyDescent="0.25">
      <c r="A10" s="20"/>
      <c r="B10" s="44" t="s">
        <v>1081</v>
      </c>
      <c r="C10" s="32">
        <v>3.9</v>
      </c>
      <c r="D10" s="36">
        <v>0.3</v>
      </c>
      <c r="E10" s="33" t="s">
        <v>1086</v>
      </c>
      <c r="F10" s="25">
        <f t="shared" si="0"/>
        <v>3.9E-2</v>
      </c>
      <c r="G10" s="25">
        <f t="shared" si="0"/>
        <v>3.0000000000000001E-3</v>
      </c>
      <c r="H10" s="92" t="str">
        <f t="shared" si="1"/>
        <v>0.032-0.045</v>
      </c>
    </row>
    <row r="11" spans="1:9" x14ac:dyDescent="0.25">
      <c r="A11" s="20"/>
      <c r="B11" s="44" t="s">
        <v>1081</v>
      </c>
      <c r="C11" s="32">
        <v>6.9</v>
      </c>
      <c r="D11" s="36">
        <v>0.9</v>
      </c>
      <c r="E11" s="33" t="s">
        <v>1087</v>
      </c>
      <c r="F11" s="25">
        <f t="shared" si="0"/>
        <v>6.9000000000000006E-2</v>
      </c>
      <c r="G11" s="25">
        <f t="shared" si="0"/>
        <v>9.0000000000000011E-3</v>
      </c>
      <c r="H11" s="92" t="str">
        <f t="shared" si="1"/>
        <v>0.052-0.087</v>
      </c>
    </row>
    <row r="12" spans="1:9" x14ac:dyDescent="0.25">
      <c r="A12" s="20"/>
      <c r="B12" s="44" t="s">
        <v>1081</v>
      </c>
      <c r="C12" s="32">
        <v>6.4</v>
      </c>
      <c r="D12" s="36">
        <v>1.7</v>
      </c>
      <c r="E12" s="33" t="s">
        <v>1088</v>
      </c>
      <c r="F12" s="25">
        <f t="shared" si="0"/>
        <v>6.4000000000000001E-2</v>
      </c>
      <c r="G12" s="25">
        <f t="shared" si="0"/>
        <v>1.7000000000000001E-2</v>
      </c>
      <c r="H12" s="92" t="str">
        <f t="shared" si="1"/>
        <v>0.031-0.098</v>
      </c>
    </row>
    <row r="13" spans="1:9" x14ac:dyDescent="0.25">
      <c r="A13" s="20"/>
      <c r="B13" s="44" t="s">
        <v>1081</v>
      </c>
      <c r="C13" s="32">
        <v>3.8</v>
      </c>
      <c r="D13" s="36">
        <v>1.1000000000000001</v>
      </c>
      <c r="E13" s="33" t="s">
        <v>1089</v>
      </c>
      <c r="F13" s="25">
        <f t="shared" si="0"/>
        <v>3.7999999999999999E-2</v>
      </c>
      <c r="G13" s="25">
        <f t="shared" si="0"/>
        <v>1.1000000000000001E-2</v>
      </c>
      <c r="H13" s="92" t="str">
        <f t="shared" si="1"/>
        <v>0.016-0.06</v>
      </c>
    </row>
    <row r="14" spans="1:9" x14ac:dyDescent="0.25">
      <c r="A14" s="20"/>
      <c r="B14" s="44" t="s">
        <v>1081</v>
      </c>
      <c r="C14" s="32">
        <v>3.4</v>
      </c>
      <c r="D14" s="36">
        <v>0.4</v>
      </c>
      <c r="E14" s="33" t="s">
        <v>1090</v>
      </c>
      <c r="F14" s="25">
        <f t="shared" si="0"/>
        <v>3.4000000000000002E-2</v>
      </c>
      <c r="G14" s="25">
        <f t="shared" si="0"/>
        <v>4.0000000000000001E-3</v>
      </c>
      <c r="H14" s="92" t="str">
        <f t="shared" si="1"/>
        <v>0.027-0.041</v>
      </c>
    </row>
    <row r="15" spans="1:9" x14ac:dyDescent="0.25">
      <c r="A15" s="20"/>
      <c r="B15" s="44" t="s">
        <v>1081</v>
      </c>
      <c r="C15" s="32">
        <v>0.8</v>
      </c>
      <c r="D15" s="36">
        <v>0.2</v>
      </c>
      <c r="E15" s="33" t="s">
        <v>1091</v>
      </c>
      <c r="F15" s="25">
        <f t="shared" si="0"/>
        <v>8.0000000000000002E-3</v>
      </c>
      <c r="G15" s="25">
        <f t="shared" si="0"/>
        <v>2E-3</v>
      </c>
      <c r="H15" s="92" t="str">
        <f t="shared" si="1"/>
        <v>0.005-0.011</v>
      </c>
    </row>
    <row r="16" spans="1:9" x14ac:dyDescent="0.25">
      <c r="A16" s="20"/>
      <c r="B16" s="44" t="s">
        <v>1081</v>
      </c>
      <c r="C16" s="32">
        <v>2</v>
      </c>
      <c r="D16" s="36">
        <v>0.2</v>
      </c>
      <c r="E16" s="33" t="s">
        <v>1092</v>
      </c>
      <c r="F16" s="25">
        <f t="shared" si="0"/>
        <v>0.02</v>
      </c>
      <c r="G16" s="25">
        <f t="shared" si="0"/>
        <v>2E-3</v>
      </c>
      <c r="H16" s="92" t="str">
        <f t="shared" si="1"/>
        <v>0.017-0.023</v>
      </c>
    </row>
    <row r="17" spans="1:8" x14ac:dyDescent="0.25">
      <c r="A17" s="20"/>
      <c r="B17" s="44" t="s">
        <v>970</v>
      </c>
      <c r="C17" s="32"/>
      <c r="D17" s="36"/>
      <c r="E17" s="33" t="s">
        <v>1093</v>
      </c>
      <c r="H17" s="92" t="str">
        <f>LEFT(E17,FIND("-",E17)-1)/100 &amp;"-"&amp;RIGHT(E17,LEN(E17)-FIND("-",E17))/100</f>
        <v>0.029-0.082</v>
      </c>
    </row>
    <row r="18" spans="1:8" x14ac:dyDescent="0.25">
      <c r="A18" s="20"/>
      <c r="B18" s="90" t="s">
        <v>669</v>
      </c>
      <c r="C18" s="32">
        <v>2.1</v>
      </c>
      <c r="D18" s="36"/>
      <c r="E18" s="33"/>
      <c r="F18" s="25">
        <f>C18/100</f>
        <v>2.1000000000000001E-2</v>
      </c>
      <c r="H18" s="92"/>
    </row>
    <row r="19" spans="1:8" x14ac:dyDescent="0.25">
      <c r="A19" s="20" t="s">
        <v>529</v>
      </c>
      <c r="B19" s="44" t="s">
        <v>1094</v>
      </c>
      <c r="C19" s="32">
        <v>1.6</v>
      </c>
      <c r="D19" s="36">
        <v>1.2</v>
      </c>
      <c r="E19" s="33"/>
      <c r="F19" s="25">
        <f t="shared" si="0"/>
        <v>1.6E-2</v>
      </c>
      <c r="G19" s="25">
        <f t="shared" si="0"/>
        <v>1.2E-2</v>
      </c>
      <c r="H19" s="92"/>
    </row>
    <row r="20" spans="1:8" x14ac:dyDescent="0.25">
      <c r="A20" s="20"/>
      <c r="B20" s="44" t="s">
        <v>1094</v>
      </c>
      <c r="C20" s="32">
        <v>1</v>
      </c>
      <c r="D20" s="36">
        <v>0.3</v>
      </c>
      <c r="E20" s="33"/>
      <c r="F20" s="25">
        <f t="shared" si="0"/>
        <v>0.01</v>
      </c>
      <c r="G20" s="25">
        <f t="shared" si="0"/>
        <v>3.0000000000000001E-3</v>
      </c>
      <c r="H20" s="92"/>
    </row>
    <row r="21" spans="1:8" x14ac:dyDescent="0.25">
      <c r="A21" s="20"/>
      <c r="B21" s="44" t="s">
        <v>1094</v>
      </c>
      <c r="C21" s="32">
        <v>1.5</v>
      </c>
      <c r="D21" s="36">
        <v>0.3</v>
      </c>
      <c r="E21" s="33"/>
      <c r="F21" s="25">
        <f t="shared" si="0"/>
        <v>1.4999999999999999E-2</v>
      </c>
      <c r="G21" s="25">
        <f t="shared" si="0"/>
        <v>3.0000000000000001E-3</v>
      </c>
      <c r="H21" s="92"/>
    </row>
    <row r="22" spans="1:8" x14ac:dyDescent="0.25">
      <c r="A22" s="20"/>
      <c r="B22" s="44" t="s">
        <v>1094</v>
      </c>
      <c r="C22" s="32">
        <v>0.8</v>
      </c>
      <c r="D22" s="36">
        <v>0.2</v>
      </c>
      <c r="E22" s="33"/>
      <c r="F22" s="25">
        <f t="shared" si="0"/>
        <v>8.0000000000000002E-3</v>
      </c>
      <c r="G22" s="25">
        <f t="shared" si="0"/>
        <v>2E-3</v>
      </c>
      <c r="H22" s="92"/>
    </row>
    <row r="23" spans="1:8" x14ac:dyDescent="0.25">
      <c r="A23" s="20" t="s">
        <v>529</v>
      </c>
      <c r="B23" s="44" t="s">
        <v>1095</v>
      </c>
      <c r="C23" s="32">
        <v>2.5999999999999999E-2</v>
      </c>
      <c r="D23" s="36">
        <v>0.8</v>
      </c>
      <c r="E23" s="33"/>
      <c r="F23" s="25">
        <f t="shared" si="0"/>
        <v>2.5999999999999998E-4</v>
      </c>
      <c r="G23" s="25">
        <f t="shared" si="0"/>
        <v>8.0000000000000002E-3</v>
      </c>
      <c r="H23" s="92"/>
    </row>
    <row r="24" spans="1:8" x14ac:dyDescent="0.25">
      <c r="A24" s="20"/>
      <c r="B24" s="44" t="s">
        <v>1095</v>
      </c>
      <c r="C24" s="32">
        <v>2.5000000000000001E-2</v>
      </c>
      <c r="D24" s="36">
        <v>0.7</v>
      </c>
      <c r="E24" s="33"/>
      <c r="F24" s="25">
        <f t="shared" si="0"/>
        <v>2.5000000000000001E-4</v>
      </c>
      <c r="G24" s="25">
        <f t="shared" si="0"/>
        <v>6.9999999999999993E-3</v>
      </c>
      <c r="H24" s="92"/>
    </row>
    <row r="25" spans="1:8" x14ac:dyDescent="0.25">
      <c r="A25" s="20"/>
      <c r="B25" s="44" t="s">
        <v>1095</v>
      </c>
      <c r="C25" s="32">
        <v>2.4E-2</v>
      </c>
      <c r="D25" s="36">
        <v>0.7</v>
      </c>
      <c r="E25" s="33"/>
      <c r="F25" s="25">
        <f t="shared" si="0"/>
        <v>2.4000000000000001E-4</v>
      </c>
      <c r="G25" s="25">
        <f t="shared" si="0"/>
        <v>6.9999999999999993E-3</v>
      </c>
      <c r="H25" s="92"/>
    </row>
    <row r="26" spans="1:8" x14ac:dyDescent="0.25">
      <c r="A26" s="20" t="s">
        <v>529</v>
      </c>
      <c r="B26" s="44" t="s">
        <v>1096</v>
      </c>
      <c r="C26" s="32">
        <v>0.48</v>
      </c>
      <c r="D26" s="36"/>
      <c r="E26" s="33" t="s">
        <v>1097</v>
      </c>
      <c r="F26" s="25">
        <f>C26/100</f>
        <v>4.7999999999999996E-3</v>
      </c>
      <c r="H26" s="92" t="str">
        <f>LEFT(E26,FIND("-",E26)-1)/100 &amp;"-"&amp;RIGHT(E26,LEN(E26)-FIND("-",E26))/100</f>
        <v>0.0031-0.0074</v>
      </c>
    </row>
    <row r="27" spans="1:8" x14ac:dyDescent="0.25">
      <c r="A27" s="20" t="s">
        <v>1098</v>
      </c>
      <c r="B27" s="44" t="s">
        <v>1099</v>
      </c>
      <c r="C27" s="32">
        <v>14.702</v>
      </c>
      <c r="D27" s="36">
        <v>1.0649999999999999</v>
      </c>
      <c r="E27" s="28"/>
      <c r="F27" s="25">
        <f>C27/100</f>
        <v>0.14702000000000001</v>
      </c>
      <c r="G27" s="25">
        <f t="shared" ref="G27:G28" si="2">D27/100</f>
        <v>1.065E-2</v>
      </c>
    </row>
    <row r="28" spans="1:8" x14ac:dyDescent="0.25">
      <c r="B28" s="44" t="s">
        <v>1099</v>
      </c>
      <c r="C28" s="32">
        <v>1.1779999999999999</v>
      </c>
      <c r="D28" s="36">
        <v>0.72099999999999997</v>
      </c>
      <c r="E28" s="28"/>
      <c r="F28" s="25">
        <f>C28/100</f>
        <v>1.1779999999999999E-2</v>
      </c>
      <c r="G28" s="25">
        <f t="shared" si="2"/>
        <v>7.2099999999999994E-3</v>
      </c>
    </row>
    <row r="29" spans="1:8" x14ac:dyDescent="0.25">
      <c r="A29" s="20" t="s">
        <v>1100</v>
      </c>
      <c r="B29" s="44" t="s">
        <v>845</v>
      </c>
      <c r="C29" s="32">
        <v>1.17</v>
      </c>
      <c r="E29" s="28"/>
      <c r="F29" s="25">
        <f>C29/100</f>
        <v>1.1699999999999999E-2</v>
      </c>
    </row>
    <row r="30" spans="1:8" x14ac:dyDescent="0.25">
      <c r="B30" s="44" t="s">
        <v>797</v>
      </c>
      <c r="E30" s="25" t="s">
        <v>1101</v>
      </c>
      <c r="H30" s="92" t="str">
        <f>LEFT(E30,FIND("-",E30)-1)/100 &amp;"-"&amp;RIGHT(E30,LEN(E30)-FIND("-",E30))/100</f>
        <v>0.0106-0.026</v>
      </c>
    </row>
    <row r="31" spans="1:8" x14ac:dyDescent="0.25">
      <c r="B31" s="25" t="s">
        <v>1230</v>
      </c>
      <c r="C31" s="25">
        <v>1</v>
      </c>
      <c r="E31" s="25" t="s">
        <v>1221</v>
      </c>
      <c r="F31" s="25">
        <f>C31/100</f>
        <v>0.01</v>
      </c>
      <c r="H31" s="92" t="str">
        <f>LEFT(E31,FIND("-",E31)-1)/100 &amp;"-"&amp;RIGHT(E31,LEN(E31)-FIND("-",E31))/100</f>
        <v>0.006-0.016</v>
      </c>
    </row>
    <row r="32" spans="1:8" x14ac:dyDescent="0.25">
      <c r="B32" s="25" t="s">
        <v>1231</v>
      </c>
      <c r="C32" s="25">
        <v>1</v>
      </c>
      <c r="E32" s="25" t="s">
        <v>1232</v>
      </c>
      <c r="F32" s="25">
        <f>C32/100</f>
        <v>0.01</v>
      </c>
      <c r="H32" s="92" t="str">
        <f>LEFT(E32,FIND("-",E32)-1)/100 &amp;"-"&amp;RIGHT(E32,LEN(E32)-FIND("-",E32))/100</f>
        <v>0.007-0.015</v>
      </c>
    </row>
  </sheetData>
  <mergeCells count="2">
    <mergeCell ref="C4:E4"/>
    <mergeCell ref="F4:H4"/>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Tidy complete spreadsheet</vt:lpstr>
      <vt:lpstr>forAnalysis</vt:lpstr>
      <vt:lpstr>HR to sigma conv.</vt:lpstr>
      <vt:lpstr>Density units conv.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James Brock</cp:lastModifiedBy>
  <dcterms:created xsi:type="dcterms:W3CDTF">2022-09-26T04:38:41Z</dcterms:created>
  <dcterms:modified xsi:type="dcterms:W3CDTF">2025-01-13T21:22:48Z</dcterms:modified>
</cp:coreProperties>
</file>